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fttech\Downloads\"/>
    </mc:Choice>
  </mc:AlternateContent>
  <xr:revisionPtr revIDLastSave="0" documentId="8_{537BBBE8-FCEF-4A99-9009-5B3AB3287848}" xr6:coauthVersionLast="47" xr6:coauthVersionMax="47" xr10:uidLastSave="{00000000-0000-0000-0000-000000000000}"/>
  <bookViews>
    <workbookView xWindow="-108" yWindow="-108" windowWidth="23256" windowHeight="12456" activeTab="1" xr2:uid="{95E520C4-E25F-4628-B110-11C14766D748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2" l="1"/>
  <c r="L7" i="2"/>
  <c r="L8" i="2"/>
  <c r="L9" i="2"/>
  <c r="L10" i="2"/>
  <c r="L11" i="2"/>
  <c r="L12" i="2"/>
  <c r="L13" i="2"/>
  <c r="K3" i="2"/>
  <c r="L3" i="2" s="1"/>
  <c r="K4" i="2"/>
  <c r="L4" i="2" s="1"/>
  <c r="K5" i="2"/>
  <c r="L5" i="2" s="1"/>
  <c r="K2" i="2"/>
  <c r="L2" i="2" s="1"/>
  <c r="J7" i="2"/>
  <c r="J3" i="2"/>
  <c r="J4" i="2"/>
  <c r="J5" i="2"/>
  <c r="J2" i="2"/>
  <c r="I2" i="2"/>
  <c r="I3" i="2"/>
  <c r="I4" i="2"/>
  <c r="I5" i="2"/>
  <c r="I6" i="2"/>
  <c r="I7" i="2"/>
  <c r="I8" i="2"/>
  <c r="I9" i="2"/>
  <c r="I10" i="2"/>
  <c r="I11" i="2"/>
  <c r="I12" i="2"/>
  <c r="I13" i="2"/>
  <c r="H3" i="2"/>
  <c r="H4" i="2"/>
  <c r="H5" i="2"/>
  <c r="H6" i="2"/>
  <c r="H7" i="2"/>
  <c r="H8" i="2"/>
  <c r="H9" i="2"/>
  <c r="H10" i="2"/>
  <c r="H11" i="2"/>
  <c r="H12" i="2"/>
  <c r="H13" i="2"/>
  <c r="H2" i="2"/>
  <c r="D3" i="2"/>
  <c r="D4" i="2"/>
  <c r="D5" i="2"/>
  <c r="D6" i="2"/>
  <c r="D7" i="2"/>
  <c r="D8" i="2"/>
  <c r="G8" i="2" s="1"/>
  <c r="D9" i="2"/>
  <c r="G9" i="2" s="1"/>
  <c r="D10" i="2"/>
  <c r="G10" i="2" s="1"/>
  <c r="D11" i="2"/>
  <c r="D12" i="2"/>
  <c r="D13" i="2"/>
  <c r="D2" i="2"/>
  <c r="G7" i="2"/>
  <c r="G12" i="2"/>
  <c r="G13" i="2"/>
  <c r="F15" i="2"/>
  <c r="F3" i="2"/>
  <c r="F4" i="2"/>
  <c r="F5" i="2"/>
  <c r="F6" i="2"/>
  <c r="F7" i="2"/>
  <c r="F8" i="2"/>
  <c r="F9" i="2"/>
  <c r="F10" i="2"/>
  <c r="F11" i="2"/>
  <c r="F12" i="2"/>
  <c r="F13" i="2"/>
  <c r="F2" i="2"/>
  <c r="E3" i="2"/>
  <c r="E4" i="2"/>
  <c r="E5" i="2"/>
  <c r="E6" i="2"/>
  <c r="E7" i="2"/>
  <c r="E8" i="2"/>
  <c r="E9" i="2"/>
  <c r="E10" i="2"/>
  <c r="E11" i="2"/>
  <c r="E12" i="2"/>
  <c r="E13" i="2"/>
  <c r="E2" i="2"/>
  <c r="G3" i="2"/>
  <c r="G4" i="2"/>
  <c r="G5" i="2"/>
  <c r="G6" i="2"/>
  <c r="G11" i="2"/>
  <c r="G2" i="2"/>
  <c r="C15" i="2"/>
  <c r="B15" i="2"/>
  <c r="C4" i="2"/>
  <c r="C5" i="2" s="1"/>
  <c r="C6" i="2" s="1"/>
  <c r="C7" i="2" s="1"/>
  <c r="C8" i="2" s="1"/>
  <c r="C9" i="2" s="1"/>
  <c r="C10" i="2" s="1"/>
  <c r="C11" i="2" s="1"/>
  <c r="C12" i="2" s="1"/>
  <c r="C13" i="2" s="1"/>
  <c r="C3" i="2"/>
  <c r="I3" i="1"/>
  <c r="G15" i="2" l="1"/>
  <c r="G17" i="2" s="1"/>
  <c r="G18" i="2" s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" i="1"/>
  <c r="K4" i="1"/>
  <c r="K5" i="1"/>
  <c r="K6" i="1"/>
  <c r="K7" i="1"/>
  <c r="K8" i="1"/>
  <c r="K9" i="1"/>
  <c r="K10" i="1"/>
  <c r="K11" i="1"/>
  <c r="K12" i="1"/>
  <c r="K13" i="1"/>
  <c r="K14" i="1"/>
  <c r="K3" i="1"/>
  <c r="J16" i="1"/>
  <c r="J4" i="1"/>
  <c r="J5" i="1"/>
  <c r="J6" i="1"/>
  <c r="J7" i="1"/>
  <c r="J8" i="1"/>
  <c r="J9" i="1"/>
  <c r="J10" i="1"/>
  <c r="J11" i="1"/>
  <c r="J12" i="1"/>
  <c r="J13" i="1"/>
  <c r="J14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" i="1"/>
  <c r="G42" i="1"/>
  <c r="F42" i="1"/>
  <c r="G40" i="1"/>
  <c r="F40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E3" i="1"/>
  <c r="D3" i="1"/>
  <c r="C40" i="1"/>
  <c r="B40" i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4" i="1"/>
</calcChain>
</file>

<file path=xl/sharedStrings.xml><?xml version="1.0" encoding="utf-8"?>
<sst xmlns="http://schemas.openxmlformats.org/spreadsheetml/2006/main" count="49" uniqueCount="48">
  <si>
    <t>2020-1</t>
  </si>
  <si>
    <t>2020-2</t>
  </si>
  <si>
    <t>2020-3</t>
  </si>
  <si>
    <t>2020-5</t>
  </si>
  <si>
    <t>2020-6</t>
  </si>
  <si>
    <t>2020-4</t>
  </si>
  <si>
    <t>2020-7</t>
  </si>
  <si>
    <t>2020-8</t>
  </si>
  <si>
    <t>2020-9</t>
  </si>
  <si>
    <t>2020-10</t>
  </si>
  <si>
    <t>2020-11</t>
  </si>
  <si>
    <t>2020-12</t>
  </si>
  <si>
    <t>2021-1</t>
  </si>
  <si>
    <t>2021-2</t>
  </si>
  <si>
    <t>2021-3</t>
  </si>
  <si>
    <t>2021-4</t>
  </si>
  <si>
    <t>2021-5</t>
  </si>
  <si>
    <t>2021-6</t>
  </si>
  <si>
    <t>2021-7</t>
  </si>
  <si>
    <t>2021-8</t>
  </si>
  <si>
    <t>2021-9</t>
  </si>
  <si>
    <t>2021-10</t>
  </si>
  <si>
    <t>2021-11</t>
  </si>
  <si>
    <t>2021-12</t>
  </si>
  <si>
    <t>2022-1</t>
  </si>
  <si>
    <t>2022-2</t>
  </si>
  <si>
    <t>2022-3</t>
  </si>
  <si>
    <t>2022-4</t>
  </si>
  <si>
    <t>2022-5</t>
  </si>
  <si>
    <t>2022-6</t>
  </si>
  <si>
    <t>2022-7</t>
  </si>
  <si>
    <t>2022-8</t>
  </si>
  <si>
    <t>2022-9</t>
  </si>
  <si>
    <t>2022-10</t>
  </si>
  <si>
    <t>2022-11</t>
  </si>
  <si>
    <t>2022-12</t>
  </si>
  <si>
    <t>t</t>
  </si>
  <si>
    <t>A1-01</t>
  </si>
  <si>
    <t>A1-02</t>
  </si>
  <si>
    <t>A1-03</t>
  </si>
  <si>
    <t>A1-04</t>
  </si>
  <si>
    <t>A2-01</t>
  </si>
  <si>
    <t>A2-02</t>
  </si>
  <si>
    <t>A3-03</t>
  </si>
  <si>
    <t>A2-04</t>
  </si>
  <si>
    <t>A3-01</t>
  </si>
  <si>
    <t>A3-02</t>
  </si>
  <si>
    <t>A3-04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</si>
</sst>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3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2" fontId="2" fillId="0" borderId="0" xfId="0" applyNumberFormat="1" applyFont="1"/>
    <xf numFmtId="0" fontId="1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403860</xdr:colOff>
      <xdr:row>0</xdr:row>
      <xdr:rowOff>118110</xdr:rowOff>
    </xdr:from>
    <xdr:ext cx="204287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9929B6D7-2128-4418-5199-1AEDB5DF1066}"/>
                </a:ext>
              </a:extLst>
            </xdr:cNvPr>
            <xdr:cNvSpPr txBox="1"/>
          </xdr:nvSpPr>
          <xdr:spPr>
            <a:xfrm>
              <a:off x="1196340" y="118110"/>
              <a:ext cx="20428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9929B6D7-2128-4418-5199-1AEDB5DF1066}"/>
                </a:ext>
              </a:extLst>
            </xdr:cNvPr>
            <xdr:cNvSpPr txBox="1"/>
          </xdr:nvSpPr>
          <xdr:spPr>
            <a:xfrm>
              <a:off x="1196340" y="118110"/>
              <a:ext cx="20428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𝑦_𝑡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7</xdr:col>
      <xdr:colOff>1796144</xdr:colOff>
      <xdr:row>1</xdr:row>
      <xdr:rowOff>16252</xdr:rowOff>
    </xdr:from>
    <xdr:ext cx="909734" cy="34142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46A69B4A-3BD4-3592-00E9-1EC5C9E99A45}"/>
                </a:ext>
              </a:extLst>
            </xdr:cNvPr>
            <xdr:cNvSpPr txBox="1"/>
          </xdr:nvSpPr>
          <xdr:spPr>
            <a:xfrm>
              <a:off x="8078756" y="202864"/>
              <a:ext cx="909734" cy="3414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200" b="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</m:acc>
                      </m:e>
                      <m:sub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050"/>
            </a:p>
          </xdr:txBody>
        </xdr:sp>
      </mc:Choice>
      <mc:Fallback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46A69B4A-3BD4-3592-00E9-1EC5C9E99A45}"/>
                </a:ext>
              </a:extLst>
            </xdr:cNvPr>
            <xdr:cNvSpPr txBox="1"/>
          </xdr:nvSpPr>
          <xdr:spPr>
            <a:xfrm>
              <a:off x="8078756" y="202864"/>
              <a:ext cx="909734" cy="3414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fr-FR" sz="1200" b="0" i="0">
                  <a:latin typeface="Cambria Math" panose="02040503050406030204" pitchFamily="18" charset="0"/>
                </a:rPr>
                <a:t>𝑒_𝑡=𝑦_𝑡−𝑇 ̂_𝑡</a:t>
              </a:r>
              <a:endParaRPr lang="fr-FR" sz="1050"/>
            </a:p>
          </xdr:txBody>
        </xdr:sp>
      </mc:Fallback>
    </mc:AlternateContent>
    <xdr:clientData/>
  </xdr:oneCellAnchor>
  <xdr:twoCellAnchor>
    <xdr:from>
      <xdr:col>3</xdr:col>
      <xdr:colOff>31102</xdr:colOff>
      <xdr:row>0</xdr:row>
      <xdr:rowOff>139959</xdr:rowOff>
    </xdr:from>
    <xdr:to>
      <xdr:col>3</xdr:col>
      <xdr:colOff>702615</xdr:colOff>
      <xdr:row>2</xdr:row>
      <xdr:rowOff>33435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7" name="ZoneTexte 20">
              <a:extLst>
                <a:ext uri="{FF2B5EF4-FFF2-40B4-BE49-F238E27FC236}">
                  <a16:creationId xmlns:a16="http://schemas.microsoft.com/office/drawing/2014/main" id="{01894F5D-15B9-49E4-ADA3-D9977899A42B}"/>
                </a:ext>
              </a:extLst>
            </xdr:cNvPr>
            <xdr:cNvSpPr txBox="1"/>
          </xdr:nvSpPr>
          <xdr:spPr>
            <a:xfrm>
              <a:off x="2410408" y="139959"/>
              <a:ext cx="671513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</m:acc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7" name="ZoneTexte 20">
              <a:extLst>
                <a:ext uri="{FF2B5EF4-FFF2-40B4-BE49-F238E27FC236}">
                  <a16:creationId xmlns:a16="http://schemas.microsoft.com/office/drawing/2014/main" id="{01894F5D-15B9-49E4-ADA3-D9977899A42B}"/>
                </a:ext>
              </a:extLst>
            </xdr:cNvPr>
            <xdr:cNvSpPr txBox="1"/>
          </xdr:nvSpPr>
          <xdr:spPr>
            <a:xfrm>
              <a:off x="2410408" y="139959"/>
              <a:ext cx="671513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𝑌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𝑡−𝑌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4</xdr:col>
      <xdr:colOff>77755</xdr:colOff>
      <xdr:row>0</xdr:row>
      <xdr:rowOff>139959</xdr:rowOff>
    </xdr:from>
    <xdr:to>
      <xdr:col>4</xdr:col>
      <xdr:colOff>654018</xdr:colOff>
      <xdr:row>2</xdr:row>
      <xdr:rowOff>31847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9" name="ZoneTexte 21">
              <a:extLst>
                <a:ext uri="{FF2B5EF4-FFF2-40B4-BE49-F238E27FC236}">
                  <a16:creationId xmlns:a16="http://schemas.microsoft.com/office/drawing/2014/main" id="{18294D40-2AE1-4D67-B3CB-0CD71390F9D9}"/>
                </a:ext>
              </a:extLst>
            </xdr:cNvPr>
            <xdr:cNvSpPr txBox="1"/>
          </xdr:nvSpPr>
          <xdr:spPr>
            <a:xfrm>
              <a:off x="3250163" y="139959"/>
              <a:ext cx="576263" cy="2651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𝑡</m:t>
                    </m:r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e>
                    </m:acc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9" name="ZoneTexte 21">
              <a:extLst>
                <a:ext uri="{FF2B5EF4-FFF2-40B4-BE49-F238E27FC236}">
                  <a16:creationId xmlns:a16="http://schemas.microsoft.com/office/drawing/2014/main" id="{18294D40-2AE1-4D67-B3CB-0CD71390F9D9}"/>
                </a:ext>
              </a:extLst>
            </xdr:cNvPr>
            <xdr:cNvSpPr txBox="1"/>
          </xdr:nvSpPr>
          <xdr:spPr>
            <a:xfrm>
              <a:off x="3250163" y="139959"/>
              <a:ext cx="576263" cy="26511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𝑡−𝑡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5</xdr:col>
      <xdr:colOff>69979</xdr:colOff>
      <xdr:row>0</xdr:row>
      <xdr:rowOff>147735</xdr:rowOff>
    </xdr:from>
    <xdr:to>
      <xdr:col>5</xdr:col>
      <xdr:colOff>741492</xdr:colOff>
      <xdr:row>2</xdr:row>
      <xdr:rowOff>42798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1" name="ZoneTexte 22">
              <a:extLst>
                <a:ext uri="{FF2B5EF4-FFF2-40B4-BE49-F238E27FC236}">
                  <a16:creationId xmlns:a16="http://schemas.microsoft.com/office/drawing/2014/main" id="{43FC49D8-BF58-46F0-A2E8-D84A550E0D7C}"/>
                </a:ext>
              </a:extLst>
            </xdr:cNvPr>
            <xdr:cNvSpPr txBox="1"/>
          </xdr:nvSpPr>
          <xdr:spPr>
            <a:xfrm>
              <a:off x="4035489" y="147735"/>
              <a:ext cx="671513" cy="2682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𝑡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acc>
                          <m:accPr>
                            <m:chr m:val="̅"/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𝑡</m:t>
                            </m:r>
                          </m:e>
                        </m:acc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</m:t>
                        </m:r>
                        <m:r>
                          <m:rPr>
                            <m:nor/>
                          </m:rPr>
                          <a:rPr lang="fr-FR">
                            <a:effectLst/>
                          </a:rPr>
                          <m:t> </m:t>
                        </m:r>
                      </m:e>
                      <m:sup>
                        <m:r>
                          <a:rPr lang="fr-FR" sz="1100" b="0" i="1">
                            <a:latin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1" name="ZoneTexte 22">
              <a:extLst>
                <a:ext uri="{FF2B5EF4-FFF2-40B4-BE49-F238E27FC236}">
                  <a16:creationId xmlns:a16="http://schemas.microsoft.com/office/drawing/2014/main" id="{43FC49D8-BF58-46F0-A2E8-D84A550E0D7C}"/>
                </a:ext>
              </a:extLst>
            </xdr:cNvPr>
            <xdr:cNvSpPr txBox="1"/>
          </xdr:nvSpPr>
          <xdr:spPr>
            <a:xfrm>
              <a:off x="4035489" y="147735"/>
              <a:ext cx="671513" cy="26828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 panose="02040503050406030204" pitchFamily="18" charset="0"/>
                </a:rPr>
                <a:t>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(𝑡−𝑡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 ̅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)"</a:t>
              </a:r>
              <a:r>
                <a:rPr lang="fr-FR" i="0">
                  <a:effectLst/>
                </a:rPr>
                <a:t> </a:t>
              </a:r>
              <a:r>
                <a:rPr lang="fr-FR" i="0">
                  <a:effectLst/>
                  <a:latin typeface="Cambria Math" panose="02040503050406030204" pitchFamily="18" charset="0"/>
                </a:rPr>
                <a:t>" </a:t>
              </a:r>
              <a:r>
                <a:rPr lang="fr-FR" sz="1100" b="0" i="0">
                  <a:effectLst/>
                  <a:latin typeface="Cambria Math" panose="02040503050406030204" pitchFamily="18" charset="0"/>
                </a:rPr>
                <a:t>〗^</a:t>
              </a:r>
              <a:r>
                <a:rPr lang="fr-FR" sz="1100" b="0" i="0">
                  <a:latin typeface="Cambria Math"/>
                </a:rPr>
                <a:t>2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6</xdr:col>
      <xdr:colOff>31103</xdr:colOff>
      <xdr:row>0</xdr:row>
      <xdr:rowOff>132183</xdr:rowOff>
    </xdr:from>
    <xdr:to>
      <xdr:col>6</xdr:col>
      <xdr:colOff>1438471</xdr:colOff>
      <xdr:row>2</xdr:row>
      <xdr:rowOff>25659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3" name="ZoneTexte 23">
              <a:extLst>
                <a:ext uri="{FF2B5EF4-FFF2-40B4-BE49-F238E27FC236}">
                  <a16:creationId xmlns:a16="http://schemas.microsoft.com/office/drawing/2014/main" id="{C221ABF7-5E5E-451A-AA1A-185FD1058376}"/>
                </a:ext>
              </a:extLst>
            </xdr:cNvPr>
            <xdr:cNvSpPr txBox="1"/>
          </xdr:nvSpPr>
          <xdr:spPr>
            <a:xfrm>
              <a:off x="4789715" y="132183"/>
              <a:ext cx="1407368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(</m:t>
                    </m:r>
                    <m:sSub>
                      <m:sSubPr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  <m:sub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sub>
                    </m:sSub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</m:acc>
                    <m:r>
                      <a:rPr lang="fr-FR" sz="1100" b="0" i="1">
                        <a:latin typeface="Cambria Math"/>
                      </a:rPr>
                      <m:t>)(</m:t>
                    </m:r>
                    <m:r>
                      <a:rPr lang="fr-FR" sz="1100" b="0" i="1">
                        <a:latin typeface="Cambria Math"/>
                      </a:rPr>
                      <m:t>𝑡</m:t>
                    </m:r>
                    <m:r>
                      <a:rPr lang="fr-FR" sz="1100" b="0" i="1">
                        <a:latin typeface="Cambria Math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100" b="0" i="1">
                            <a:latin typeface="Cambria Math"/>
                          </a:rPr>
                          <m:t>𝑡</m:t>
                        </m:r>
                      </m:e>
                    </m:acc>
                    <m:r>
                      <a:rPr lang="fr-FR" sz="1100" b="0" i="1">
                        <a:latin typeface="Cambria Math"/>
                      </a:rPr>
                      <m:t>)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3" name="ZoneTexte 23">
              <a:extLst>
                <a:ext uri="{FF2B5EF4-FFF2-40B4-BE49-F238E27FC236}">
                  <a16:creationId xmlns:a16="http://schemas.microsoft.com/office/drawing/2014/main" id="{C221ABF7-5E5E-451A-AA1A-185FD1058376}"/>
                </a:ext>
              </a:extLst>
            </xdr:cNvPr>
            <xdr:cNvSpPr txBox="1"/>
          </xdr:nvSpPr>
          <xdr:spPr>
            <a:xfrm>
              <a:off x="4789715" y="132183"/>
              <a:ext cx="1407368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fr-FR" sz="1100" b="0" i="0">
                  <a:latin typeface="Cambria Math"/>
                </a:rPr>
                <a:t>(𝑌</a:t>
              </a:r>
              <a:r>
                <a:rPr lang="fr-FR" sz="1100" b="0" i="0">
                  <a:latin typeface="Cambria Math" panose="02040503050406030204" pitchFamily="18" charset="0"/>
                </a:rPr>
                <a:t>_</a:t>
              </a:r>
              <a:r>
                <a:rPr lang="fr-FR" sz="1100" b="0" i="0">
                  <a:latin typeface="Cambria Math"/>
                </a:rPr>
                <a:t>𝑡−𝑌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r>
                <a:rPr lang="fr-FR" sz="1100" b="0" i="0">
                  <a:latin typeface="Cambria Math"/>
                </a:rPr>
                <a:t>)(𝑡−𝑡</a:t>
              </a:r>
              <a:r>
                <a:rPr lang="fr-FR" sz="1100" b="0" i="0">
                  <a:latin typeface="Cambria Math" panose="02040503050406030204" pitchFamily="18" charset="0"/>
                </a:rPr>
                <a:t> ̅</a:t>
              </a:r>
              <a:r>
                <a:rPr lang="fr-FR" sz="1100" b="0" i="0">
                  <a:latin typeface="Cambria Math"/>
                </a:rPr>
                <a:t>)</a:t>
              </a:r>
              <a:endParaRPr lang="fr-FR" sz="1100"/>
            </a:p>
          </xdr:txBody>
        </xdr:sp>
      </mc:Fallback>
    </mc:AlternateContent>
    <xdr:clientData/>
  </xdr:twoCellAnchor>
  <xdr:twoCellAnchor>
    <xdr:from>
      <xdr:col>7</xdr:col>
      <xdr:colOff>0</xdr:colOff>
      <xdr:row>1</xdr:row>
      <xdr:rowOff>0</xdr:rowOff>
    </xdr:from>
    <xdr:to>
      <xdr:col>7</xdr:col>
      <xdr:colOff>1691640</xdr:colOff>
      <xdr:row>1</xdr:row>
      <xdr:rowOff>178837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5A0FC8BC-252C-EC7B-6690-4443220B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2612" y="186612"/>
          <a:ext cx="1691640" cy="178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</xdr:row>
      <xdr:rowOff>15551</xdr:rowOff>
    </xdr:from>
    <xdr:ext cx="1849802" cy="24564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3" name="ZoneTexte 32">
              <a:extLst>
                <a:ext uri="{FF2B5EF4-FFF2-40B4-BE49-F238E27FC236}">
                  <a16:creationId xmlns:a16="http://schemas.microsoft.com/office/drawing/2014/main" id="{EE8B923B-FAC1-40C4-B5A1-F09D1EF411C2}"/>
                </a:ext>
              </a:extLst>
            </xdr:cNvPr>
            <xdr:cNvSpPr txBox="1"/>
          </xdr:nvSpPr>
          <xdr:spPr>
            <a:xfrm>
              <a:off x="9011816" y="202163"/>
              <a:ext cx="1849802" cy="2456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𝑝</m:t>
                        </m:r>
                      </m:sup>
                    </m:sSubSup>
                    <m:r>
                      <a:rPr lang="fr-FR" sz="14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fr-FR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1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𝑗</m:t>
                        </m:r>
                      </m:sub>
                    </m:sSub>
                    <m:r>
                      <a:rPr lang="fr-FR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sSub>
                      <m:sSubPr>
                        <m:ctrlP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𝑗</m:t>
                        </m:r>
                      </m:sub>
                    </m:sSub>
                    <m:r>
                      <a:rPr lang="fr-FR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sSub>
                      <m:sSubPr>
                        <m:ctrlP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3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𝑗</m:t>
                        </m:r>
                      </m:sub>
                    </m:sSub>
                    <m:r>
                      <a:rPr lang="fr-FR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)/</m:t>
                    </m:r>
                    <m:r>
                      <a:rPr lang="fr-FR" sz="14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3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33" name="ZoneTexte 32">
              <a:extLst>
                <a:ext uri="{FF2B5EF4-FFF2-40B4-BE49-F238E27FC236}">
                  <a16:creationId xmlns:a16="http://schemas.microsoft.com/office/drawing/2014/main" id="{EE8B923B-FAC1-40C4-B5A1-F09D1EF411C2}"/>
                </a:ext>
              </a:extLst>
            </xdr:cNvPr>
            <xdr:cNvSpPr txBox="1"/>
          </xdr:nvSpPr>
          <xdr:spPr>
            <a:xfrm>
              <a:off x="9011816" y="202163"/>
              <a:ext cx="1849802" cy="2456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𝑆_𝑖^𝑝</a:t>
              </a:r>
              <a:r>
                <a:rPr lang="fr-FR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=〖</a:t>
              </a:r>
              <a:r>
                <a:rPr lang="fr-FR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(𝑒〗_1𝑗+𝑒_2𝑗+𝑒_3𝑗)/3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10</xdr:col>
      <xdr:colOff>219269</xdr:colOff>
      <xdr:row>0</xdr:row>
      <xdr:rowOff>184280</xdr:rowOff>
    </xdr:from>
    <xdr:ext cx="212109" cy="25045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4" name="ZoneTexte 33">
              <a:extLst>
                <a:ext uri="{FF2B5EF4-FFF2-40B4-BE49-F238E27FC236}">
                  <a16:creationId xmlns:a16="http://schemas.microsoft.com/office/drawing/2014/main" id="{29132D6E-D3CB-ADF0-85B5-6B27C2786893}"/>
                </a:ext>
              </a:extLst>
            </xdr:cNvPr>
            <xdr:cNvSpPr txBox="1"/>
          </xdr:nvSpPr>
          <xdr:spPr>
            <a:xfrm>
              <a:off x="10024187" y="184280"/>
              <a:ext cx="212109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6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34" name="ZoneTexte 33">
              <a:extLst>
                <a:ext uri="{FF2B5EF4-FFF2-40B4-BE49-F238E27FC236}">
                  <a16:creationId xmlns:a16="http://schemas.microsoft.com/office/drawing/2014/main" id="{29132D6E-D3CB-ADF0-85B5-6B27C2786893}"/>
                </a:ext>
              </a:extLst>
            </xdr:cNvPr>
            <xdr:cNvSpPr txBox="1"/>
          </xdr:nvSpPr>
          <xdr:spPr>
            <a:xfrm>
              <a:off x="10024187" y="184280"/>
              <a:ext cx="212109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600" b="0" i="0">
                  <a:latin typeface="Cambria Math" panose="02040503050406030204" pitchFamily="18" charset="0"/>
                </a:rPr>
                <a:t>𝑆_𝑖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0</xdr:col>
      <xdr:colOff>615820</xdr:colOff>
      <xdr:row>39</xdr:row>
      <xdr:rowOff>36544</xdr:rowOff>
    </xdr:from>
    <xdr:ext cx="325016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7" name="ZoneTexte 36">
              <a:extLst>
                <a:ext uri="{FF2B5EF4-FFF2-40B4-BE49-F238E27FC236}">
                  <a16:creationId xmlns:a16="http://schemas.microsoft.com/office/drawing/2014/main" id="{BB9924E3-C1BF-2161-6AB5-F7F209DC6B2A}"/>
                </a:ext>
              </a:extLst>
            </xdr:cNvPr>
            <xdr:cNvSpPr txBox="1"/>
          </xdr:nvSpPr>
          <xdr:spPr>
            <a:xfrm>
              <a:off x="615820" y="8885075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200" b="1" i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200" b="1" i="0">
                            <a:latin typeface="Cambria Math" panose="02040503050406030204" pitchFamily="18" charset="0"/>
                          </a:rPr>
                          <m:t>𝐲</m:t>
                        </m:r>
                      </m:e>
                    </m:acc>
                    <m:r>
                      <a:rPr lang="fr-FR" sz="1200" b="1" i="0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 i="0"/>
            </a:p>
          </xdr:txBody>
        </xdr:sp>
      </mc:Choice>
      <mc:Fallback>
        <xdr:sp macro="" textlink="">
          <xdr:nvSpPr>
            <xdr:cNvPr id="37" name="ZoneTexte 36">
              <a:extLst>
                <a:ext uri="{FF2B5EF4-FFF2-40B4-BE49-F238E27FC236}">
                  <a16:creationId xmlns:a16="http://schemas.microsoft.com/office/drawing/2014/main" id="{BB9924E3-C1BF-2161-6AB5-F7F209DC6B2A}"/>
                </a:ext>
              </a:extLst>
            </xdr:cNvPr>
            <xdr:cNvSpPr txBox="1"/>
          </xdr:nvSpPr>
          <xdr:spPr>
            <a:xfrm>
              <a:off x="615820" y="8885075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200" b="1" i="0">
                  <a:latin typeface="Cambria Math" panose="02040503050406030204" pitchFamily="18" charset="0"/>
                </a:rPr>
                <a:t>𝐲 ̅=</a:t>
              </a:r>
              <a:endParaRPr lang="fr-FR" sz="1100" b="1" i="0"/>
            </a:p>
          </xdr:txBody>
        </xdr:sp>
      </mc:Fallback>
    </mc:AlternateContent>
    <xdr:clientData/>
  </xdr:oneCellAnchor>
  <xdr:oneCellAnchor>
    <xdr:from>
      <xdr:col>1</xdr:col>
      <xdr:colOff>738674</xdr:colOff>
      <xdr:row>39</xdr:row>
      <xdr:rowOff>23326</xdr:rowOff>
    </xdr:from>
    <xdr:ext cx="325016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9" name="ZoneTexte 38">
              <a:extLst>
                <a:ext uri="{FF2B5EF4-FFF2-40B4-BE49-F238E27FC236}">
                  <a16:creationId xmlns:a16="http://schemas.microsoft.com/office/drawing/2014/main" id="{4805D69A-768C-40EA-8AD0-EAB1AB593E4B}"/>
                </a:ext>
              </a:extLst>
            </xdr:cNvPr>
            <xdr:cNvSpPr txBox="1"/>
          </xdr:nvSpPr>
          <xdr:spPr>
            <a:xfrm>
              <a:off x="1531776" y="7713306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200" b="1" i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200" b="1" i="0">
                            <a:latin typeface="Cambria Math" panose="02040503050406030204" pitchFamily="18" charset="0"/>
                          </a:rPr>
                          <m:t>𝐭</m:t>
                        </m:r>
                      </m:e>
                    </m:acc>
                    <m:r>
                      <a:rPr lang="fr-FR" sz="1200" b="1" i="0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 i="0"/>
            </a:p>
          </xdr:txBody>
        </xdr:sp>
      </mc:Choice>
      <mc:Fallback>
        <xdr:sp macro="" textlink="">
          <xdr:nvSpPr>
            <xdr:cNvPr id="39" name="ZoneTexte 38">
              <a:extLst>
                <a:ext uri="{FF2B5EF4-FFF2-40B4-BE49-F238E27FC236}">
                  <a16:creationId xmlns:a16="http://schemas.microsoft.com/office/drawing/2014/main" id="{4805D69A-768C-40EA-8AD0-EAB1AB593E4B}"/>
                </a:ext>
              </a:extLst>
            </xdr:cNvPr>
            <xdr:cNvSpPr txBox="1"/>
          </xdr:nvSpPr>
          <xdr:spPr>
            <a:xfrm>
              <a:off x="1531776" y="7713306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200" b="1" i="0">
                  <a:latin typeface="Cambria Math" panose="02040503050406030204" pitchFamily="18" charset="0"/>
                </a:rPr>
                <a:t>𝐭 ̅=</a:t>
              </a:r>
              <a:endParaRPr lang="fr-FR" sz="1100" b="1" i="0"/>
            </a:p>
          </xdr:txBody>
        </xdr:sp>
      </mc:Fallback>
    </mc:AlternateContent>
    <xdr:clientData/>
  </xdr:oneCellAnchor>
  <xdr:oneCellAnchor>
    <xdr:from>
      <xdr:col>11</xdr:col>
      <xdr:colOff>9330</xdr:colOff>
      <xdr:row>1</xdr:row>
      <xdr:rowOff>13219</xdr:rowOff>
    </xdr:from>
    <xdr:ext cx="1074718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0" name="ZoneTexte 39">
              <a:extLst>
                <a:ext uri="{FF2B5EF4-FFF2-40B4-BE49-F238E27FC236}">
                  <a16:creationId xmlns:a16="http://schemas.microsoft.com/office/drawing/2014/main" id="{3068775A-F774-374D-FB45-56E11E9AB3D8}"/>
                </a:ext>
              </a:extLst>
            </xdr:cNvPr>
            <xdr:cNvSpPr txBox="1"/>
          </xdr:nvSpPr>
          <xdr:spPr>
            <a:xfrm>
              <a:off x="10607350" y="199831"/>
              <a:ext cx="1074718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400" b="0" i="1">
                        <a:latin typeface="Cambria Math" panose="02040503050406030204" pitchFamily="18" charset="0"/>
                      </a:rPr>
                      <m:t>𝑐𝑣𝑠</m:t>
                    </m:r>
                    <m:r>
                      <a:rPr lang="fr-FR" sz="14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fr-FR" sz="14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4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fr-FR" sz="14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400"/>
            </a:p>
          </xdr:txBody>
        </xdr:sp>
      </mc:Choice>
      <mc:Fallback>
        <xdr:sp macro="" textlink="">
          <xdr:nvSpPr>
            <xdr:cNvPr id="40" name="ZoneTexte 39">
              <a:extLst>
                <a:ext uri="{FF2B5EF4-FFF2-40B4-BE49-F238E27FC236}">
                  <a16:creationId xmlns:a16="http://schemas.microsoft.com/office/drawing/2014/main" id="{3068775A-F774-374D-FB45-56E11E9AB3D8}"/>
                </a:ext>
              </a:extLst>
            </xdr:cNvPr>
            <xdr:cNvSpPr txBox="1"/>
          </xdr:nvSpPr>
          <xdr:spPr>
            <a:xfrm>
              <a:off x="10607350" y="199831"/>
              <a:ext cx="1074718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𝑐𝑣𝑠=𝑦_𝑡−𝑆_𝑡</a:t>
              </a:r>
              <a:endParaRPr lang="fr-FR" sz="1400"/>
            </a:p>
          </xdr:txBody>
        </xdr:sp>
      </mc:Fallback>
    </mc:AlternateContent>
    <xdr:clientData/>
  </xdr:oneCellAnchor>
  <xdr:oneCellAnchor>
    <xdr:from>
      <xdr:col>4</xdr:col>
      <xdr:colOff>544286</xdr:colOff>
      <xdr:row>38</xdr:row>
      <xdr:rowOff>163285</xdr:rowOff>
    </xdr:from>
    <xdr:ext cx="372090" cy="40992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2" name="ZoneTexte 41">
              <a:extLst>
                <a:ext uri="{FF2B5EF4-FFF2-40B4-BE49-F238E27FC236}">
                  <a16:creationId xmlns:a16="http://schemas.microsoft.com/office/drawing/2014/main" id="{EB0322AB-30CB-42D8-82C9-9CA41154E4C2}"/>
                </a:ext>
              </a:extLst>
            </xdr:cNvPr>
            <xdr:cNvSpPr txBox="1"/>
          </xdr:nvSpPr>
          <xdr:spPr>
            <a:xfrm>
              <a:off x="3716694" y="8786326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42" name="ZoneTexte 41">
              <a:extLst>
                <a:ext uri="{FF2B5EF4-FFF2-40B4-BE49-F238E27FC236}">
                  <a16:creationId xmlns:a16="http://schemas.microsoft.com/office/drawing/2014/main" id="{EB0322AB-30CB-42D8-82C9-9CA41154E4C2}"/>
                </a:ext>
              </a:extLst>
            </xdr:cNvPr>
            <xdr:cNvSpPr txBox="1"/>
          </xdr:nvSpPr>
          <xdr:spPr>
            <a:xfrm>
              <a:off x="3716694" y="8786326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</a:rPr>
                <a:t>∑▒</a:t>
              </a:r>
              <a:r>
                <a:rPr lang="fr-FR" sz="1100" b="0" i="0">
                  <a:latin typeface="Cambria Math" panose="02040503050406030204" pitchFamily="18" charset="0"/>
                </a:rPr>
                <a:t>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62203</xdr:colOff>
      <xdr:row>38</xdr:row>
      <xdr:rowOff>147734</xdr:rowOff>
    </xdr:from>
    <xdr:ext cx="404327" cy="40992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3" name="ZoneTexte 42">
              <a:extLst>
                <a:ext uri="{FF2B5EF4-FFF2-40B4-BE49-F238E27FC236}">
                  <a16:creationId xmlns:a16="http://schemas.microsoft.com/office/drawing/2014/main" id="{CEC11EB1-E295-4553-A179-2A1D62536DD5}"/>
                </a:ext>
              </a:extLst>
            </xdr:cNvPr>
            <xdr:cNvSpPr txBox="1"/>
          </xdr:nvSpPr>
          <xdr:spPr>
            <a:xfrm>
              <a:off x="4820815" y="8770775"/>
              <a:ext cx="404327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43" name="ZoneTexte 42">
              <a:extLst>
                <a:ext uri="{FF2B5EF4-FFF2-40B4-BE49-F238E27FC236}">
                  <a16:creationId xmlns:a16="http://schemas.microsoft.com/office/drawing/2014/main" id="{CEC11EB1-E295-4553-A179-2A1D62536DD5}"/>
                </a:ext>
              </a:extLst>
            </xdr:cNvPr>
            <xdr:cNvSpPr txBox="1"/>
          </xdr:nvSpPr>
          <xdr:spPr>
            <a:xfrm>
              <a:off x="4820815" y="8770775"/>
              <a:ext cx="404327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</a:rPr>
                <a:t>∑▒</a:t>
              </a:r>
              <a:r>
                <a:rPr lang="fr-FR" sz="1100" b="0" i="0">
                  <a:latin typeface="Cambria Math" panose="02040503050406030204" pitchFamily="18" charset="0"/>
                </a:rPr>
                <a:t>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5</xdr:col>
      <xdr:colOff>46653</xdr:colOff>
      <xdr:row>41</xdr:row>
      <xdr:rowOff>0</xdr:rowOff>
    </xdr:from>
    <xdr:ext cx="329001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5" name="ZoneTexte 44">
              <a:extLst>
                <a:ext uri="{FF2B5EF4-FFF2-40B4-BE49-F238E27FC236}">
                  <a16:creationId xmlns:a16="http://schemas.microsoft.com/office/drawing/2014/main" id="{7A89C393-E211-441D-A3CC-6C919AAB6AC1}"/>
                </a:ext>
              </a:extLst>
            </xdr:cNvPr>
            <xdr:cNvSpPr txBox="1"/>
          </xdr:nvSpPr>
          <xdr:spPr>
            <a:xfrm>
              <a:off x="4012163" y="9299510"/>
              <a:ext cx="329001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</m:acc>
                    <m:r>
                      <a:rPr lang="fr-FR" sz="1400" b="0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45" name="ZoneTexte 44">
              <a:extLst>
                <a:ext uri="{FF2B5EF4-FFF2-40B4-BE49-F238E27FC236}">
                  <a16:creationId xmlns:a16="http://schemas.microsoft.com/office/drawing/2014/main" id="{7A89C393-E211-441D-A3CC-6C919AAB6AC1}"/>
                </a:ext>
              </a:extLst>
            </xdr:cNvPr>
            <xdr:cNvSpPr txBox="1"/>
          </xdr:nvSpPr>
          <xdr:spPr>
            <a:xfrm>
              <a:off x="4012163" y="9299510"/>
              <a:ext cx="329001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𝑎 ̂=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233265</xdr:colOff>
      <xdr:row>40</xdr:row>
      <xdr:rowOff>225489</xdr:rowOff>
    </xdr:from>
    <xdr:ext cx="325345" cy="23532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6" name="ZoneTexte 45">
              <a:extLst>
                <a:ext uri="{FF2B5EF4-FFF2-40B4-BE49-F238E27FC236}">
                  <a16:creationId xmlns:a16="http://schemas.microsoft.com/office/drawing/2014/main" id="{D1DAD917-30DB-472E-86CD-8A8121DC1FA4}"/>
                </a:ext>
              </a:extLst>
            </xdr:cNvPr>
            <xdr:cNvSpPr txBox="1"/>
          </xdr:nvSpPr>
          <xdr:spPr>
            <a:xfrm>
              <a:off x="4991877" y="9299509"/>
              <a:ext cx="325345" cy="2353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𝑏</m:t>
                        </m:r>
                      </m:e>
                    </m:acc>
                    <m:r>
                      <a:rPr lang="fr-FR" sz="1400" b="0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46" name="ZoneTexte 45">
              <a:extLst>
                <a:ext uri="{FF2B5EF4-FFF2-40B4-BE49-F238E27FC236}">
                  <a16:creationId xmlns:a16="http://schemas.microsoft.com/office/drawing/2014/main" id="{D1DAD917-30DB-472E-86CD-8A8121DC1FA4}"/>
                </a:ext>
              </a:extLst>
            </xdr:cNvPr>
            <xdr:cNvSpPr txBox="1"/>
          </xdr:nvSpPr>
          <xdr:spPr>
            <a:xfrm>
              <a:off x="4991877" y="9299509"/>
              <a:ext cx="325345" cy="2353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𝑏 ̂=</a:t>
              </a:r>
              <a:endParaRPr lang="fr-FR" sz="1100"/>
            </a:p>
          </xdr:txBody>
        </xdr:sp>
      </mc:Fallback>
    </mc:AlternateContent>
    <xdr:clientData/>
  </xdr:oneCellAnchor>
  <xdr:twoCellAnchor editAs="oneCell">
    <xdr:from>
      <xdr:col>12</xdr:col>
      <xdr:colOff>0</xdr:colOff>
      <xdr:row>2</xdr:row>
      <xdr:rowOff>0</xdr:rowOff>
    </xdr:from>
    <xdr:to>
      <xdr:col>18</xdr:col>
      <xdr:colOff>252237</xdr:colOff>
      <xdr:row>18</xdr:row>
      <xdr:rowOff>12168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E71F1D23-63A7-E624-0663-2DE1BC402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0653" y="489857"/>
          <a:ext cx="5010849" cy="36200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228600</xdr:colOff>
      <xdr:row>0</xdr:row>
      <xdr:rowOff>72390</xdr:rowOff>
    </xdr:from>
    <xdr:ext cx="1478290" cy="1803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4637A66E-CB71-3093-2DF5-29461A51D7A8}"/>
                </a:ext>
              </a:extLst>
            </xdr:cNvPr>
            <xdr:cNvSpPr txBox="1"/>
          </xdr:nvSpPr>
          <xdr:spPr>
            <a:xfrm>
              <a:off x="5775960" y="72390"/>
              <a:ext cx="1478290" cy="1803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acc>
                          <m:accPr>
                            <m:chr m:val="̂"/>
                            <m:ctrlPr>
                              <a:rPr lang="fr-FR" sz="1100" i="0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m:rPr>
                                <m:sty m:val="p"/>
                              </m:rPr>
                              <a:rPr lang="fr-FR" sz="1100" b="0" i="0">
                                <a:latin typeface="Cambria Math" panose="02040503050406030204" pitchFamily="18" charset="0"/>
                              </a:rPr>
                              <m:t>T</m:t>
                            </m:r>
                          </m:e>
                        </m:acc>
                      </m:e>
                      <m:sub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100" b="0" i="1">
                        <a:latin typeface="Cambria Math" panose="02040503050406030204" pitchFamily="18" charset="0"/>
                      </a:rPr>
                      <m:t>=−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11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01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𝑡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+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732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100" b="0" i="1">
                        <a:latin typeface="Cambria Math" panose="02040503050406030204" pitchFamily="18" charset="0"/>
                      </a:rPr>
                      <m:t>98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4637A66E-CB71-3093-2DF5-29461A51D7A8}"/>
                </a:ext>
              </a:extLst>
            </xdr:cNvPr>
            <xdr:cNvSpPr txBox="1"/>
          </xdr:nvSpPr>
          <xdr:spPr>
            <a:xfrm>
              <a:off x="5775960" y="72390"/>
              <a:ext cx="1478290" cy="1803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b="0" i="0">
                  <a:latin typeface="Cambria Math" panose="02040503050406030204" pitchFamily="18" charset="0"/>
                </a:rPr>
                <a:t>T ̂_𝑡=−11,01𝑡+732,98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8</xdr:col>
      <xdr:colOff>259080</xdr:colOff>
      <xdr:row>0</xdr:row>
      <xdr:rowOff>0</xdr:rowOff>
    </xdr:from>
    <xdr:ext cx="289476" cy="35791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46A4A9EA-BBC9-190E-81AA-49A12BB84E85}"/>
                </a:ext>
              </a:extLst>
            </xdr:cNvPr>
            <xdr:cNvSpPr txBox="1"/>
          </xdr:nvSpPr>
          <xdr:spPr>
            <a:xfrm>
              <a:off x="7940040" y="0"/>
              <a:ext cx="289476" cy="3579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fr-FR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2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fr-FR" sz="12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acc>
                              <m:accPr>
                                <m:chr m:val="̂"/>
                                <m:ctrlPr>
                                  <a:rPr lang="fr-FR" sz="1200" i="1">
                                    <a:latin typeface="Cambria Math" panose="02040503050406030204" pitchFamily="18" charset="0"/>
                                  </a:rPr>
                                </m:ctrlPr>
                              </m:accPr>
                              <m:e>
                                <m:r>
                                  <a:rPr lang="fr-FR" sz="1200" b="0" i="1">
                                    <a:latin typeface="Cambria Math" panose="02040503050406030204" pitchFamily="18" charset="0"/>
                                  </a:rPr>
                                  <m:t>𝑇</m:t>
                                </m:r>
                              </m:e>
                            </m:acc>
                          </m:e>
                          <m:sub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46A4A9EA-BBC9-190E-81AA-49A12BB84E85}"/>
                </a:ext>
              </a:extLst>
            </xdr:cNvPr>
            <xdr:cNvSpPr txBox="1"/>
          </xdr:nvSpPr>
          <xdr:spPr>
            <a:xfrm>
              <a:off x="7940040" y="0"/>
              <a:ext cx="289476" cy="3579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200" b="0" i="0">
                  <a:latin typeface="Cambria Math" panose="02040503050406030204" pitchFamily="18" charset="0"/>
                </a:rPr>
                <a:t>𝑦_𝑡/𝑇 ̂_𝑡 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9</xdr:col>
      <xdr:colOff>426720</xdr:colOff>
      <xdr:row>0</xdr:row>
      <xdr:rowOff>102870</xdr:rowOff>
    </xdr:from>
    <xdr:ext cx="202620" cy="20653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041A353C-E23C-EF12-0A20-F6C4B56EFD05}"/>
                </a:ext>
              </a:extLst>
            </xdr:cNvPr>
            <xdr:cNvSpPr txBox="1"/>
          </xdr:nvSpPr>
          <xdr:spPr>
            <a:xfrm>
              <a:off x="8900160" y="102870"/>
              <a:ext cx="202620" cy="2065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fr-FR" sz="12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𝑝</m:t>
                        </m:r>
                      </m:sup>
                    </m:sSubSup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041A353C-E23C-EF12-0A20-F6C4B56EFD05}"/>
                </a:ext>
              </a:extLst>
            </xdr:cNvPr>
            <xdr:cNvSpPr txBox="1"/>
          </xdr:nvSpPr>
          <xdr:spPr>
            <a:xfrm>
              <a:off x="8900160" y="102870"/>
              <a:ext cx="202620" cy="2065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>
                  <a:latin typeface="Cambria Math" panose="02040503050406030204" pitchFamily="18" charset="0"/>
                </a:rPr>
                <a:t>𝑆_𝑖^𝑝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10</xdr:col>
      <xdr:colOff>7620</xdr:colOff>
      <xdr:row>0</xdr:row>
      <xdr:rowOff>64770</xdr:rowOff>
    </xdr:from>
    <xdr:ext cx="764633" cy="3463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02B0778F-4F7C-6E46-34FF-EA335079B8F5}"/>
                </a:ext>
              </a:extLst>
            </xdr:cNvPr>
            <xdr:cNvSpPr txBox="1"/>
          </xdr:nvSpPr>
          <xdr:spPr>
            <a:xfrm>
              <a:off x="9273540" y="64770"/>
              <a:ext cx="764633" cy="3463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2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200" b="0" i="1">
                        <a:latin typeface="Cambria Math" panose="02040503050406030204" pitchFamily="18" charset="0"/>
                      </a:rPr>
                      <m:t>=</m:t>
                    </m:r>
                    <m:sSubSup>
                      <m:sSubSup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𝑆</m:t>
                        </m:r>
                      </m:e>
                      <m:sub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𝑝</m:t>
                        </m:r>
                      </m:sup>
                    </m:sSubSup>
                    <m:r>
                      <a:rPr lang="fr-FR" sz="1200" b="0" i="1">
                        <a:latin typeface="Cambria Math" panose="02040503050406030204" pitchFamily="18" charset="0"/>
                      </a:rPr>
                      <m:t>∗</m:t>
                    </m:r>
                    <m:f>
                      <m:f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𝑆</m:t>
                        </m:r>
                      </m:den>
                    </m:f>
                  </m:oMath>
                </m:oMathPara>
              </a14:m>
              <a:endParaRPr lang="fr-FR" sz="1200"/>
            </a:p>
          </xdr:txBody>
        </xdr:sp>
      </mc:Choice>
      <mc:Fallback>
        <xdr:sp macro="" textlink="">
          <xdr:nvSpPr>
            <xdr:cNvPr id="10" name="ZoneTexte 9">
              <a:extLst>
                <a:ext uri="{FF2B5EF4-FFF2-40B4-BE49-F238E27FC236}">
                  <a16:creationId xmlns:a16="http://schemas.microsoft.com/office/drawing/2014/main" id="{02B0778F-4F7C-6E46-34FF-EA335079B8F5}"/>
                </a:ext>
              </a:extLst>
            </xdr:cNvPr>
            <xdr:cNvSpPr txBox="1"/>
          </xdr:nvSpPr>
          <xdr:spPr>
            <a:xfrm>
              <a:off x="9273540" y="64770"/>
              <a:ext cx="764633" cy="3463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>
                  <a:latin typeface="Cambria Math" panose="02040503050406030204" pitchFamily="18" charset="0"/>
                </a:rPr>
                <a:t>𝑆_𝑡=𝑆_𝑖^𝑝∗4/𝑆</a:t>
              </a:r>
              <a:endParaRPr lang="fr-FR" sz="1200"/>
            </a:p>
          </xdr:txBody>
        </xdr:sp>
      </mc:Fallback>
    </mc:AlternateContent>
    <xdr:clientData/>
  </xdr:oneCellAnchor>
  <xdr:oneCellAnchor>
    <xdr:from>
      <xdr:col>11</xdr:col>
      <xdr:colOff>99060</xdr:colOff>
      <xdr:row>0</xdr:row>
      <xdr:rowOff>72390</xdr:rowOff>
    </xdr:from>
    <xdr:ext cx="604396" cy="34733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70C60E52-6D3D-7584-5554-2DE5DD772B18}"/>
                </a:ext>
              </a:extLst>
            </xdr:cNvPr>
            <xdr:cNvSpPr txBox="1"/>
          </xdr:nvSpPr>
          <xdr:spPr>
            <a:xfrm>
              <a:off x="10157460" y="72390"/>
              <a:ext cx="604396" cy="347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200" b="0" i="1">
                        <a:latin typeface="Cambria Math" panose="02040503050406030204" pitchFamily="18" charset="0"/>
                      </a:rPr>
                      <m:t>𝑐𝑣𝑠</m:t>
                    </m:r>
                    <m:r>
                      <a:rPr lang="fr-FR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fr-FR" sz="12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𝑦</m:t>
                            </m:r>
                          </m:e>
                          <m:sub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fr-FR" sz="12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𝑆</m:t>
                            </m:r>
                          </m:e>
                          <m:sub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70C60E52-6D3D-7584-5554-2DE5DD772B18}"/>
                </a:ext>
              </a:extLst>
            </xdr:cNvPr>
            <xdr:cNvSpPr txBox="1"/>
          </xdr:nvSpPr>
          <xdr:spPr>
            <a:xfrm>
              <a:off x="10157460" y="72390"/>
              <a:ext cx="604396" cy="3473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>
                  <a:latin typeface="Cambria Math" panose="02040503050406030204" pitchFamily="18" charset="0"/>
                </a:rPr>
                <a:t>𝑐𝑣𝑠=𝑦_𝑡/𝑆_𝑡 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0</xdr:col>
      <xdr:colOff>678180</xdr:colOff>
      <xdr:row>14</xdr:row>
      <xdr:rowOff>0</xdr:rowOff>
    </xdr:from>
    <xdr:ext cx="325016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8ECAD8CA-CE54-450A-B13D-9282C4308715}"/>
                </a:ext>
              </a:extLst>
            </xdr:cNvPr>
            <xdr:cNvSpPr txBox="1"/>
          </xdr:nvSpPr>
          <xdr:spPr>
            <a:xfrm>
              <a:off x="678180" y="2773680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200" b="1" i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200" b="1" i="0">
                            <a:latin typeface="Cambria Math" panose="02040503050406030204" pitchFamily="18" charset="0"/>
                          </a:rPr>
                          <m:t>𝐲</m:t>
                        </m:r>
                      </m:e>
                    </m:acc>
                    <m:r>
                      <a:rPr lang="fr-FR" sz="1200" b="1" i="0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 i="0"/>
            </a:p>
          </xdr:txBody>
        </xdr:sp>
      </mc:Choice>
      <mc:Fallback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8ECAD8CA-CE54-450A-B13D-9282C4308715}"/>
                </a:ext>
              </a:extLst>
            </xdr:cNvPr>
            <xdr:cNvSpPr txBox="1"/>
          </xdr:nvSpPr>
          <xdr:spPr>
            <a:xfrm>
              <a:off x="678180" y="2773680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200" b="1" i="0">
                  <a:latin typeface="Cambria Math" panose="02040503050406030204" pitchFamily="18" charset="0"/>
                </a:rPr>
                <a:t>𝐲 ̅=</a:t>
              </a:r>
              <a:endParaRPr lang="fr-FR" sz="1100" b="1" i="0"/>
            </a:p>
          </xdr:txBody>
        </xdr:sp>
      </mc:Fallback>
    </mc:AlternateContent>
    <xdr:clientData/>
  </xdr:oneCellAnchor>
  <xdr:oneCellAnchor>
    <xdr:from>
      <xdr:col>1</xdr:col>
      <xdr:colOff>762000</xdr:colOff>
      <xdr:row>14</xdr:row>
      <xdr:rowOff>30480</xdr:rowOff>
    </xdr:from>
    <xdr:ext cx="325016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5" name="ZoneTexte 14">
              <a:extLst>
                <a:ext uri="{FF2B5EF4-FFF2-40B4-BE49-F238E27FC236}">
                  <a16:creationId xmlns:a16="http://schemas.microsoft.com/office/drawing/2014/main" id="{E39EC4FE-979B-48F7-B9D5-676DF66CA326}"/>
                </a:ext>
              </a:extLst>
            </xdr:cNvPr>
            <xdr:cNvSpPr txBox="1"/>
          </xdr:nvSpPr>
          <xdr:spPr>
            <a:xfrm>
              <a:off x="1554480" y="3398520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fr-FR" sz="1200" b="1" i="0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200" b="1" i="0">
                            <a:latin typeface="Cambria Math" panose="02040503050406030204" pitchFamily="18" charset="0"/>
                          </a:rPr>
                          <m:t>𝐭</m:t>
                        </m:r>
                      </m:e>
                    </m:acc>
                    <m:r>
                      <a:rPr lang="fr-FR" sz="1200" b="1" i="0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 b="1" i="0"/>
            </a:p>
          </xdr:txBody>
        </xdr:sp>
      </mc:Choice>
      <mc:Fallback>
        <xdr:sp macro="" textlink="">
          <xdr:nvSpPr>
            <xdr:cNvPr id="15" name="ZoneTexte 14">
              <a:extLst>
                <a:ext uri="{FF2B5EF4-FFF2-40B4-BE49-F238E27FC236}">
                  <a16:creationId xmlns:a16="http://schemas.microsoft.com/office/drawing/2014/main" id="{E39EC4FE-979B-48F7-B9D5-676DF66CA326}"/>
                </a:ext>
              </a:extLst>
            </xdr:cNvPr>
            <xdr:cNvSpPr txBox="1"/>
          </xdr:nvSpPr>
          <xdr:spPr>
            <a:xfrm>
              <a:off x="1554480" y="3398520"/>
              <a:ext cx="32501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200" b="1" i="0">
                  <a:latin typeface="Cambria Math" panose="02040503050406030204" pitchFamily="18" charset="0"/>
                </a:rPr>
                <a:t>𝐭 ̅=</a:t>
              </a:r>
              <a:endParaRPr lang="fr-FR" sz="1100" b="1" i="0"/>
            </a:p>
          </xdr:txBody>
        </xdr:sp>
      </mc:Fallback>
    </mc:AlternateContent>
    <xdr:clientData/>
  </xdr:oneCellAnchor>
  <xdr:twoCellAnchor>
    <xdr:from>
      <xdr:col>6</xdr:col>
      <xdr:colOff>7620</xdr:colOff>
      <xdr:row>0</xdr:row>
      <xdr:rowOff>53340</xdr:rowOff>
    </xdr:from>
    <xdr:to>
      <xdr:col>7</xdr:col>
      <xdr:colOff>60960</xdr:colOff>
      <xdr:row>0</xdr:row>
      <xdr:rowOff>320786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9" name="ZoneTexte 13">
              <a:extLst>
                <a:ext uri="{FF2B5EF4-FFF2-40B4-BE49-F238E27FC236}">
                  <a16:creationId xmlns:a16="http://schemas.microsoft.com/office/drawing/2014/main" id="{18A4669A-5F92-6250-E841-58A3491D1BFC}"/>
                </a:ext>
              </a:extLst>
            </xdr:cNvPr>
            <xdr:cNvSpPr txBox="1"/>
          </xdr:nvSpPr>
          <xdr:spPr>
            <a:xfrm>
              <a:off x="4762500" y="53340"/>
              <a:ext cx="1310640" cy="2674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/>
            <a:p>
              <a:pPr>
                <a:buNone/>
              </a:pPr>
              <a14:m>
                <m:oMath xmlns:m="http://schemas.openxmlformats.org/officeDocument/2006/math">
                  <m:d>
                    <m:dPr>
                      <m:ctrlP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</m:ctrlPr>
                    </m:dPr>
                    <m:e>
                      <m:sSub>
                        <m:sSubPr>
                          <m:ctrlPr>
                            <a:rPr lang="fr-FR" sz="1100" i="1">
                              <a:solidFill>
                                <a:srgbClr val="000000"/>
                              </a:solidFill>
                              <a:effectLst/>
                              <a:latin typeface="Cambria Math" panose="02040503050406030204" pitchFamily="18" charset="0"/>
                              <a:ea typeface="Times New Roman" panose="02020603050405020304" pitchFamily="18" charset="0"/>
                              <a:cs typeface="Arial" panose="020B0604020202020204" pitchFamily="34" charset="0"/>
                            </a:rPr>
                          </m:ctrlPr>
                        </m:sSubPr>
                        <m:e>
                          <m:r>
                            <a:rPr lang="fr-FR" sz="1100" i="1">
                              <a:solidFill>
                                <a:srgbClr val="000000"/>
                              </a:solidFill>
                              <a:effectLst/>
                              <a:latin typeface="Cambria Math" panose="02040503050406030204" pitchFamily="18" charset="0"/>
                              <a:ea typeface="Times New Roman" panose="02020603050405020304" pitchFamily="18" charset="0"/>
                              <a:cs typeface="Arial" panose="020B0604020202020204" pitchFamily="34" charset="0"/>
                            </a:rPr>
                            <m:t>𝑌</m:t>
                          </m:r>
                        </m:e>
                        <m:sub>
                          <m:r>
                            <a:rPr lang="fr-FR" sz="1100" i="1">
                              <a:solidFill>
                                <a:srgbClr val="000000"/>
                              </a:solidFill>
                              <a:effectLst/>
                              <a:latin typeface="Cambria Math" panose="02040503050406030204" pitchFamily="18" charset="0"/>
                              <a:ea typeface="Times New Roman" panose="02020603050405020304" pitchFamily="18" charset="0"/>
                              <a:cs typeface="Arial" panose="020B0604020202020204" pitchFamily="34" charset="0"/>
                            </a:rPr>
                            <m:t>𝑡</m:t>
                          </m:r>
                        </m:sub>
                      </m:sSub>
                      <m: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  <m:t>−</m:t>
                      </m:r>
                      <m:acc>
                        <m:accPr>
                          <m:chr m:val="̅"/>
                          <m:ctrlPr>
                            <a:rPr lang="fr-FR" sz="1100" i="1">
                              <a:solidFill>
                                <a:srgbClr val="000000"/>
                              </a:solidFill>
                              <a:effectLst/>
                              <a:latin typeface="Cambria Math" panose="02040503050406030204" pitchFamily="18" charset="0"/>
                              <a:ea typeface="Times New Roman" panose="02020603050405020304" pitchFamily="18" charset="0"/>
                              <a:cs typeface="Arial" panose="020B0604020202020204" pitchFamily="34" charset="0"/>
                            </a:rPr>
                          </m:ctrlPr>
                        </m:accPr>
                        <m:e>
                          <m:r>
                            <a:rPr lang="fr-FR" sz="1100" i="1">
                              <a:solidFill>
                                <a:srgbClr val="000000"/>
                              </a:solidFill>
                              <a:effectLst/>
                              <a:latin typeface="Cambria Math" panose="02040503050406030204" pitchFamily="18" charset="0"/>
                              <a:ea typeface="Times New Roman" panose="02020603050405020304" pitchFamily="18" charset="0"/>
                              <a:cs typeface="Arial" panose="020B0604020202020204" pitchFamily="34" charset="0"/>
                            </a:rPr>
                            <m:t>𝑌</m:t>
                          </m:r>
                        </m:e>
                      </m:acc>
                    </m:e>
                  </m:d>
                  <m:r>
                    <a:rPr lang="fr-FR" sz="110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Times New Roman" panose="02020603050405020304" pitchFamily="18" charset="0"/>
                      <a:cs typeface="Arial" panose="020B0604020202020204" pitchFamily="34" charset="0"/>
                    </a:rPr>
                    <m:t>∗(</m:t>
                  </m:r>
                  <m:sSub>
                    <m:sSubPr>
                      <m:ctrlP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</m:ctrlPr>
                    </m:sSubPr>
                    <m:e>
                      <m: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  <m:t>𝑡</m:t>
                      </m:r>
                    </m:e>
                    <m:sub>
                      <m: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  <m:t>𝑡</m:t>
                      </m:r>
                    </m:sub>
                  </m:sSub>
                  <m:r>
                    <a:rPr lang="fr-FR" sz="1100" i="1">
                      <a:solidFill>
                        <a:srgbClr val="000000"/>
                      </a:solidFill>
                      <a:effectLst/>
                      <a:latin typeface="Cambria Math" panose="02040503050406030204" pitchFamily="18" charset="0"/>
                      <a:ea typeface="Times New Roman" panose="02020603050405020304" pitchFamily="18" charset="0"/>
                      <a:cs typeface="Arial" panose="020B0604020202020204" pitchFamily="34" charset="0"/>
                    </a:rPr>
                    <m:t>−</m:t>
                  </m:r>
                  <m:acc>
                    <m:accPr>
                      <m:chr m:val="̅"/>
                      <m:ctrlP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</m:ctrlPr>
                    </m:accPr>
                    <m:e>
                      <m:r>
                        <a:rPr lang="fr-FR" sz="1100" i="1">
                          <a:solidFill>
                            <a:srgbClr val="000000"/>
                          </a:solidFill>
                          <a:effectLst/>
                          <a:latin typeface="Cambria Math" panose="02040503050406030204" pitchFamily="18" charset="0"/>
                          <a:ea typeface="Times New Roman" panose="02020603050405020304" pitchFamily="18" charset="0"/>
                          <a:cs typeface="Arial" panose="020B0604020202020204" pitchFamily="34" charset="0"/>
                        </a:rPr>
                        <m:t>𝑡</m:t>
                      </m:r>
                    </m:e>
                  </m:acc>
                </m:oMath>
              </a14:m>
              <a:r>
                <a:rPr lang="fr-FR" sz="1100">
                  <a:solidFill>
                    <a:srgbClr val="000000"/>
                  </a:solidFill>
                  <a:effectLst/>
                  <a:ea typeface="Times New Roman" panose="02020603050405020304" pitchFamily="18" charset="0"/>
                  <a:cs typeface="Arial" panose="020B0604020202020204" pitchFamily="34" charset="0"/>
                </a:rPr>
                <a:t>)</a:t>
              </a:r>
              <a:endParaRPr lang="fr-F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endParaRPr>
            </a:p>
          </xdr:txBody>
        </xdr:sp>
      </mc:Choice>
      <mc:Fallback>
        <xdr:sp macro="" textlink="">
          <xdr:nvSpPr>
            <xdr:cNvPr id="19" name="ZoneTexte 13">
              <a:extLst>
                <a:ext uri="{FF2B5EF4-FFF2-40B4-BE49-F238E27FC236}">
                  <a16:creationId xmlns:a16="http://schemas.microsoft.com/office/drawing/2014/main" id="{18A4669A-5F92-6250-E841-58A3491D1BFC}"/>
                </a:ext>
              </a:extLst>
            </xdr:cNvPr>
            <xdr:cNvSpPr txBox="1"/>
          </xdr:nvSpPr>
          <xdr:spPr>
            <a:xfrm>
              <a:off x="4762500" y="53340"/>
              <a:ext cx="1310640" cy="2674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rtlCol="0" anchor="t">
              <a:spAutoFit/>
            </a:bodyPr>
            <a:lstStyle/>
            <a:p>
              <a:pPr>
                <a:buNone/>
              </a:pPr>
              <a:r>
                <a:rPr lang="fr-FR" sz="11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cs typeface="Arial" panose="020B0604020202020204" pitchFamily="34" charset="0"/>
                </a:rPr>
                <a:t>(</a:t>
              </a:r>
              <a:r>
                <a:rPr lang="fr-FR" sz="1100" i="0">
                  <a:solidFill>
                    <a:srgbClr val="000000"/>
                  </a:solidFill>
                  <a:effectLst/>
                  <a:latin typeface="Cambria Math" panose="02040503050406030204" pitchFamily="18" charset="0"/>
                  <a:ea typeface="Times New Roman" panose="02020603050405020304" pitchFamily="18" charset="0"/>
                  <a:cs typeface="Arial" panose="020B0604020202020204" pitchFamily="34" charset="0"/>
                </a:rPr>
                <a:t>𝑌_𝑡−𝑌 ̅ )∗(𝑡_𝑡−𝑡 ̅</a:t>
              </a:r>
              <a:r>
                <a:rPr lang="fr-FR" sz="1100">
                  <a:solidFill>
                    <a:srgbClr val="000000"/>
                  </a:solidFill>
                  <a:effectLst/>
                  <a:ea typeface="Times New Roman" panose="02020603050405020304" pitchFamily="18" charset="0"/>
                  <a:cs typeface="Arial" panose="020B0604020202020204" pitchFamily="34" charset="0"/>
                </a:rPr>
                <a:t>)</a:t>
              </a:r>
              <a:endParaRPr lang="fr-F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oneCellAnchor>
    <xdr:from>
      <xdr:col>5</xdr:col>
      <xdr:colOff>160020</xdr:colOff>
      <xdr:row>0</xdr:row>
      <xdr:rowOff>118110</xdr:rowOff>
    </xdr:from>
    <xdr:ext cx="546303" cy="19133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B891D3CE-9BDB-C5EA-0002-AA0DD56A9D86}"/>
                </a:ext>
              </a:extLst>
            </xdr:cNvPr>
            <xdr:cNvSpPr txBox="1"/>
          </xdr:nvSpPr>
          <xdr:spPr>
            <a:xfrm>
              <a:off x="4122420" y="118110"/>
              <a:ext cx="546303" cy="1913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−</m:t>
                        </m:r>
                        <m:acc>
                          <m:accPr>
                            <m:chr m:val="̅"/>
                            <m:ctrlPr>
                              <a:rPr lang="fr-FR" sz="1200" b="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fr-FR" sz="12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e>
                        </m:acc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0" name="ZoneTexte 19">
              <a:extLst>
                <a:ext uri="{FF2B5EF4-FFF2-40B4-BE49-F238E27FC236}">
                  <a16:creationId xmlns:a16="http://schemas.microsoft.com/office/drawing/2014/main" id="{B891D3CE-9BDB-C5EA-0002-AA0DD56A9D86}"/>
                </a:ext>
              </a:extLst>
            </xdr:cNvPr>
            <xdr:cNvSpPr txBox="1"/>
          </xdr:nvSpPr>
          <xdr:spPr>
            <a:xfrm>
              <a:off x="4122420" y="118110"/>
              <a:ext cx="546303" cy="1913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i="0">
                  <a:latin typeface="Cambria Math" panose="02040503050406030204" pitchFamily="18" charset="0"/>
                </a:rPr>
                <a:t>〖</a:t>
              </a:r>
              <a:r>
                <a:rPr lang="fr-FR" sz="1200" b="0" i="0">
                  <a:latin typeface="Cambria Math" panose="02040503050406030204" pitchFamily="18" charset="0"/>
                </a:rPr>
                <a:t>(𝑡−𝑡 ̅)〗^2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190500</xdr:colOff>
      <xdr:row>0</xdr:row>
      <xdr:rowOff>95250</xdr:rowOff>
    </xdr:from>
    <xdr:ext cx="347146" cy="18787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1840BE78-6583-935B-A4F9-25378E284BCB}"/>
                </a:ext>
              </a:extLst>
            </xdr:cNvPr>
            <xdr:cNvSpPr txBox="1"/>
          </xdr:nvSpPr>
          <xdr:spPr>
            <a:xfrm>
              <a:off x="3360420" y="95250"/>
              <a:ext cx="34714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200" b="0" i="1">
                        <a:latin typeface="Cambria Math" panose="02040503050406030204" pitchFamily="18" charset="0"/>
                      </a:rPr>
                      <m:t>𝑡</m:t>
                    </m:r>
                    <m:r>
                      <a:rPr lang="fr-FR" sz="1200" b="0" i="1">
                        <a:latin typeface="Cambria Math" panose="02040503050406030204" pitchFamily="18" charset="0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2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2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acc>
                  </m:oMath>
                </m:oMathPara>
              </a14:m>
              <a:endParaRPr lang="fr-FR" sz="1200"/>
            </a:p>
          </xdr:txBody>
        </xdr:sp>
      </mc:Choice>
      <mc:Fallback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1840BE78-6583-935B-A4F9-25378E284BCB}"/>
                </a:ext>
              </a:extLst>
            </xdr:cNvPr>
            <xdr:cNvSpPr txBox="1"/>
          </xdr:nvSpPr>
          <xdr:spPr>
            <a:xfrm>
              <a:off x="3360420" y="95250"/>
              <a:ext cx="347146" cy="187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200" b="0" i="0">
                  <a:latin typeface="Cambria Math" panose="02040503050406030204" pitchFamily="18" charset="0"/>
                </a:rPr>
                <a:t>𝑡−𝑡 ̅</a:t>
              </a:r>
              <a:endParaRPr lang="fr-FR" sz="1200"/>
            </a:p>
          </xdr:txBody>
        </xdr:sp>
      </mc:Fallback>
    </mc:AlternateContent>
    <xdr:clientData/>
  </xdr:oneCellAnchor>
  <xdr:oneCellAnchor>
    <xdr:from>
      <xdr:col>3</xdr:col>
      <xdr:colOff>129540</xdr:colOff>
      <xdr:row>0</xdr:row>
      <xdr:rowOff>49530</xdr:rowOff>
    </xdr:from>
    <xdr:ext cx="521746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17C5E2CE-A907-2C54-2680-45942377C722}"/>
                </a:ext>
              </a:extLst>
            </xdr:cNvPr>
            <xdr:cNvSpPr txBox="1"/>
          </xdr:nvSpPr>
          <xdr:spPr>
            <a:xfrm>
              <a:off x="2506980" y="49530"/>
              <a:ext cx="521746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fr-FR" sz="1400" b="0" i="1">
                        <a:latin typeface="Cambria Math" panose="02040503050406030204" pitchFamily="18" charset="0"/>
                      </a:rPr>
                      <m:t>−</m:t>
                    </m:r>
                    <m:acc>
                      <m:accPr>
                        <m:chr m:val="̅"/>
                        <m:ctrlPr>
                          <a:rPr lang="fr-FR" sz="14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</m:acc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2" name="ZoneTexte 21">
              <a:extLst>
                <a:ext uri="{FF2B5EF4-FFF2-40B4-BE49-F238E27FC236}">
                  <a16:creationId xmlns:a16="http://schemas.microsoft.com/office/drawing/2014/main" id="{17C5E2CE-A907-2C54-2680-45942377C722}"/>
                </a:ext>
              </a:extLst>
            </xdr:cNvPr>
            <xdr:cNvSpPr txBox="1"/>
          </xdr:nvSpPr>
          <xdr:spPr>
            <a:xfrm>
              <a:off x="2506980" y="49530"/>
              <a:ext cx="521746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𝑦_𝑡−𝑦 ̅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2</xdr:col>
      <xdr:colOff>335281</xdr:colOff>
      <xdr:row>0</xdr:row>
      <xdr:rowOff>60960</xdr:rowOff>
    </xdr:from>
    <xdr:ext cx="83820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7BE10535-A661-B95B-00C3-B068C19AF658}"/>
                </a:ext>
              </a:extLst>
            </xdr:cNvPr>
            <xdr:cNvSpPr txBox="1"/>
          </xdr:nvSpPr>
          <xdr:spPr>
            <a:xfrm>
              <a:off x="1920241" y="60960"/>
              <a:ext cx="83820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400" b="0" i="1">
                        <a:latin typeface="Cambria Math" panose="02040503050406030204" pitchFamily="18" charset="0"/>
                      </a:rPr>
                      <m:t>𝑡</m:t>
                    </m:r>
                  </m:oMath>
                </m:oMathPara>
              </a14:m>
              <a:endParaRPr lang="fr-FR" sz="1400"/>
            </a:p>
          </xdr:txBody>
        </xdr:sp>
      </mc:Choice>
      <mc:Fallback>
        <xdr:sp macro="" textlink="">
          <xdr:nvSpPr>
            <xdr:cNvPr id="23" name="ZoneTexte 22">
              <a:extLst>
                <a:ext uri="{FF2B5EF4-FFF2-40B4-BE49-F238E27FC236}">
                  <a16:creationId xmlns:a16="http://schemas.microsoft.com/office/drawing/2014/main" id="{7BE10535-A661-B95B-00C3-B068C19AF658}"/>
                </a:ext>
              </a:extLst>
            </xdr:cNvPr>
            <xdr:cNvSpPr txBox="1"/>
          </xdr:nvSpPr>
          <xdr:spPr>
            <a:xfrm>
              <a:off x="1920241" y="60960"/>
              <a:ext cx="83820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𝑡</a:t>
              </a:r>
              <a:endParaRPr lang="fr-FR" sz="1400"/>
            </a:p>
          </xdr:txBody>
        </xdr:sp>
      </mc:Fallback>
    </mc:AlternateContent>
    <xdr:clientData/>
  </xdr:oneCellAnchor>
  <xdr:oneCellAnchor>
    <xdr:from>
      <xdr:col>1</xdr:col>
      <xdr:colOff>274320</xdr:colOff>
      <xdr:row>0</xdr:row>
      <xdr:rowOff>64770</xdr:rowOff>
    </xdr:from>
    <xdr:ext cx="204287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AC891A51-9EDB-0A40-076C-9F001A888106}"/>
                </a:ext>
              </a:extLst>
            </xdr:cNvPr>
            <xdr:cNvSpPr txBox="1"/>
          </xdr:nvSpPr>
          <xdr:spPr>
            <a:xfrm>
              <a:off x="1066800" y="64770"/>
              <a:ext cx="20428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𝑦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4" name="ZoneTexte 23">
              <a:extLst>
                <a:ext uri="{FF2B5EF4-FFF2-40B4-BE49-F238E27FC236}">
                  <a16:creationId xmlns:a16="http://schemas.microsoft.com/office/drawing/2014/main" id="{AC891A51-9EDB-0A40-076C-9F001A888106}"/>
                </a:ext>
              </a:extLst>
            </xdr:cNvPr>
            <xdr:cNvSpPr txBox="1"/>
          </xdr:nvSpPr>
          <xdr:spPr>
            <a:xfrm>
              <a:off x="1066800" y="64770"/>
              <a:ext cx="204287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𝑦_𝑡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5</xdr:col>
      <xdr:colOff>731520</xdr:colOff>
      <xdr:row>13</xdr:row>
      <xdr:rowOff>171450</xdr:rowOff>
    </xdr:from>
    <xdr:ext cx="372090" cy="40992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5" name="ZoneTexte 24">
              <a:extLst>
                <a:ext uri="{FF2B5EF4-FFF2-40B4-BE49-F238E27FC236}">
                  <a16:creationId xmlns:a16="http://schemas.microsoft.com/office/drawing/2014/main" id="{AAD7A44B-63A3-332B-6302-9C32F9DE7E59}"/>
                </a:ext>
              </a:extLst>
            </xdr:cNvPr>
            <xdr:cNvSpPr txBox="1"/>
          </xdr:nvSpPr>
          <xdr:spPr>
            <a:xfrm>
              <a:off x="4732020" y="3310890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5" name="ZoneTexte 24">
              <a:extLst>
                <a:ext uri="{FF2B5EF4-FFF2-40B4-BE49-F238E27FC236}">
                  <a16:creationId xmlns:a16="http://schemas.microsoft.com/office/drawing/2014/main" id="{AAD7A44B-63A3-332B-6302-9C32F9DE7E59}"/>
                </a:ext>
              </a:extLst>
            </xdr:cNvPr>
            <xdr:cNvSpPr txBox="1"/>
          </xdr:nvSpPr>
          <xdr:spPr>
            <a:xfrm>
              <a:off x="4732020" y="3310890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</a:rPr>
                <a:t>∑▒</a:t>
              </a:r>
              <a:r>
                <a:rPr lang="fr-FR" sz="1100" b="0" i="0">
                  <a:latin typeface="Cambria Math" panose="02040503050406030204" pitchFamily="18" charset="0"/>
                </a:rPr>
                <a:t>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731520</xdr:colOff>
      <xdr:row>13</xdr:row>
      <xdr:rowOff>160020</xdr:rowOff>
    </xdr:from>
    <xdr:ext cx="372090" cy="40992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7" name="ZoneTexte 26">
              <a:extLst>
                <a:ext uri="{FF2B5EF4-FFF2-40B4-BE49-F238E27FC236}">
                  <a16:creationId xmlns:a16="http://schemas.microsoft.com/office/drawing/2014/main" id="{474705D8-21F5-441A-B2F9-EB34665136D8}"/>
                </a:ext>
              </a:extLst>
            </xdr:cNvPr>
            <xdr:cNvSpPr txBox="1"/>
          </xdr:nvSpPr>
          <xdr:spPr>
            <a:xfrm>
              <a:off x="3931920" y="3299460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latin typeface="Cambria Math" panose="02040503050406030204" pitchFamily="18" charset="0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7" name="ZoneTexte 26">
              <a:extLst>
                <a:ext uri="{FF2B5EF4-FFF2-40B4-BE49-F238E27FC236}">
                  <a16:creationId xmlns:a16="http://schemas.microsoft.com/office/drawing/2014/main" id="{474705D8-21F5-441A-B2F9-EB34665136D8}"/>
                </a:ext>
              </a:extLst>
            </xdr:cNvPr>
            <xdr:cNvSpPr txBox="1"/>
          </xdr:nvSpPr>
          <xdr:spPr>
            <a:xfrm>
              <a:off x="3931920" y="3299460"/>
              <a:ext cx="37209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100" i="0">
                  <a:latin typeface="Cambria Math" panose="02040503050406030204" pitchFamily="18" charset="0"/>
                </a:rPr>
                <a:t>∑▒</a:t>
              </a:r>
              <a:r>
                <a:rPr lang="fr-FR" sz="1100" b="0" i="0">
                  <a:latin typeface="Cambria Math" panose="02040503050406030204" pitchFamily="18" charset="0"/>
                </a:rPr>
                <a:t>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76200</xdr:colOff>
      <xdr:row>16</xdr:row>
      <xdr:rowOff>19050</xdr:rowOff>
    </xdr:from>
    <xdr:ext cx="329001" cy="2191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8" name="ZoneTexte 27">
              <a:extLst>
                <a:ext uri="{FF2B5EF4-FFF2-40B4-BE49-F238E27FC236}">
                  <a16:creationId xmlns:a16="http://schemas.microsoft.com/office/drawing/2014/main" id="{915585F4-6E58-816C-8D74-843944C7ACC2}"/>
                </a:ext>
              </a:extLst>
            </xdr:cNvPr>
            <xdr:cNvSpPr txBox="1"/>
          </xdr:nvSpPr>
          <xdr:spPr>
            <a:xfrm>
              <a:off x="4876800" y="3844290"/>
              <a:ext cx="329001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</m:acc>
                    <m:r>
                      <a:rPr lang="fr-FR" sz="1400" b="0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8" name="ZoneTexte 27">
              <a:extLst>
                <a:ext uri="{FF2B5EF4-FFF2-40B4-BE49-F238E27FC236}">
                  <a16:creationId xmlns:a16="http://schemas.microsoft.com/office/drawing/2014/main" id="{915585F4-6E58-816C-8D74-843944C7ACC2}"/>
                </a:ext>
              </a:extLst>
            </xdr:cNvPr>
            <xdr:cNvSpPr txBox="1"/>
          </xdr:nvSpPr>
          <xdr:spPr>
            <a:xfrm>
              <a:off x="4876800" y="3844290"/>
              <a:ext cx="329001" cy="219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𝑎 ̂=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68580</xdr:colOff>
      <xdr:row>17</xdr:row>
      <xdr:rowOff>0</xdr:rowOff>
    </xdr:from>
    <xdr:ext cx="325345" cy="235321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1" name="ZoneTexte 30">
              <a:extLst>
                <a:ext uri="{FF2B5EF4-FFF2-40B4-BE49-F238E27FC236}">
                  <a16:creationId xmlns:a16="http://schemas.microsoft.com/office/drawing/2014/main" id="{8EAEF5D1-BBD2-4893-9E6E-1B4A45B13E89}"/>
                </a:ext>
              </a:extLst>
            </xdr:cNvPr>
            <xdr:cNvSpPr txBox="1"/>
          </xdr:nvSpPr>
          <xdr:spPr>
            <a:xfrm>
              <a:off x="4869180" y="4053840"/>
              <a:ext cx="325345" cy="2353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𝑏</m:t>
                        </m:r>
                      </m:e>
                    </m:acc>
                    <m:r>
                      <a:rPr lang="fr-FR" sz="1400" b="0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31" name="ZoneTexte 30">
              <a:extLst>
                <a:ext uri="{FF2B5EF4-FFF2-40B4-BE49-F238E27FC236}">
                  <a16:creationId xmlns:a16="http://schemas.microsoft.com/office/drawing/2014/main" id="{8EAEF5D1-BBD2-4893-9E6E-1B4A45B13E89}"/>
                </a:ext>
              </a:extLst>
            </xdr:cNvPr>
            <xdr:cNvSpPr txBox="1"/>
          </xdr:nvSpPr>
          <xdr:spPr>
            <a:xfrm>
              <a:off x="4869180" y="4053840"/>
              <a:ext cx="325345" cy="2353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𝑏 ̂=</a:t>
              </a:r>
              <a:endParaRPr lang="fr-FR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18</xdr:row>
      <xdr:rowOff>0</xdr:rowOff>
    </xdr:from>
    <xdr:to>
      <xdr:col>6</xdr:col>
      <xdr:colOff>19723</xdr:colOff>
      <xdr:row>36</xdr:row>
      <xdr:rowOff>6182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900E65B5-564F-5D30-76B8-5353C377C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2440"/>
          <a:ext cx="4820323" cy="3343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218AA-4BF4-4317-AC83-2F2D9EB95CA8}">
  <dimension ref="A1:P50"/>
  <sheetViews>
    <sheetView zoomScale="98" zoomScaleNormal="98" workbookViewId="0">
      <selection activeCell="R23" sqref="R23"/>
    </sheetView>
  </sheetViews>
  <sheetFormatPr baseColWidth="10" defaultRowHeight="14.4" x14ac:dyDescent="0.3"/>
  <cols>
    <col min="7" max="7" width="22.21875" customWidth="1"/>
    <col min="8" max="8" width="26.33203125" customWidth="1"/>
    <col min="9" max="9" width="13.44140625" customWidth="1"/>
    <col min="10" max="10" width="27.77734375" customWidth="1"/>
    <col min="12" max="12" width="18.77734375" customWidth="1"/>
  </cols>
  <sheetData>
    <row r="1" spans="1:16" x14ac:dyDescent="0.3">
      <c r="A1" s="1"/>
      <c r="B1" s="1"/>
      <c r="C1" s="1"/>
    </row>
    <row r="2" spans="1:16" ht="24" customHeight="1" x14ac:dyDescent="0.3">
      <c r="A2" s="1"/>
      <c r="B2" s="1"/>
      <c r="C2" s="1" t="s">
        <v>36</v>
      </c>
      <c r="K2" s="1"/>
      <c r="L2" s="1"/>
      <c r="M2" s="1"/>
      <c r="N2" s="1"/>
    </row>
    <row r="3" spans="1:16" ht="18" x14ac:dyDescent="0.35">
      <c r="A3" s="4" t="s">
        <v>0</v>
      </c>
      <c r="B3" s="4">
        <v>550</v>
      </c>
      <c r="C3" s="4">
        <v>0</v>
      </c>
      <c r="D3" s="4">
        <f>B3-1059.28</f>
        <v>-509.28</v>
      </c>
      <c r="E3" s="4">
        <f>C3-17.5</f>
        <v>-17.5</v>
      </c>
      <c r="F3" s="4">
        <f>E3^2</f>
        <v>306.25</v>
      </c>
      <c r="G3" s="4">
        <f>D3*E3</f>
        <v>8912.4</v>
      </c>
      <c r="H3" s="4">
        <f>18.31*C3+738.94</f>
        <v>738.94</v>
      </c>
      <c r="I3" s="4">
        <f>B3-H3</f>
        <v>-188.94000000000005</v>
      </c>
      <c r="J3" s="2">
        <f>(I3+I15+I27)/3</f>
        <v>-311.9933333333334</v>
      </c>
      <c r="K3" s="2">
        <f>J3-((-1.05)/12)</f>
        <v>-311.90583333333342</v>
      </c>
      <c r="L3" s="2">
        <f>B3-K3</f>
        <v>861.90583333333348</v>
      </c>
      <c r="M3" s="1"/>
      <c r="N3" s="1"/>
      <c r="P3" s="1"/>
    </row>
    <row r="4" spans="1:16" ht="18" x14ac:dyDescent="0.35">
      <c r="A4" s="4" t="s">
        <v>1</v>
      </c>
      <c r="B4" s="4">
        <v>595</v>
      </c>
      <c r="C4" s="4">
        <f>C3+1</f>
        <v>1</v>
      </c>
      <c r="D4" s="4">
        <f t="shared" ref="D4:D38" si="0">B4-1059.28</f>
        <v>-464.28</v>
      </c>
      <c r="E4" s="4">
        <f t="shared" ref="E4:E38" si="1">C4-17.5</f>
        <v>-16.5</v>
      </c>
      <c r="F4" s="4">
        <f t="shared" ref="F4:F38" si="2">E4^2</f>
        <v>272.25</v>
      </c>
      <c r="G4" s="4">
        <f t="shared" ref="G4:G38" si="3">D4*E4</f>
        <v>7660.62</v>
      </c>
      <c r="H4" s="4">
        <f t="shared" ref="H4:H38" si="4">18.31*C4+738.94</f>
        <v>757.25</v>
      </c>
      <c r="I4" s="4">
        <f t="shared" ref="I4:I38" si="5">B4-H4</f>
        <v>-162.25</v>
      </c>
      <c r="J4" s="2">
        <f t="shared" ref="J4:J14" si="6">(I4+I16+I28)/3</f>
        <v>-288.63666666666671</v>
      </c>
      <c r="K4" s="2">
        <f t="shared" ref="K4:K14" si="7">J4-((-1.05)/12)</f>
        <v>-288.54916666666674</v>
      </c>
      <c r="L4" s="2">
        <f t="shared" ref="L4:L38" si="8">B4-K4</f>
        <v>883.54916666666668</v>
      </c>
      <c r="M4" s="1"/>
      <c r="N4" s="1"/>
      <c r="O4" s="1"/>
      <c r="P4" s="1"/>
    </row>
    <row r="5" spans="1:16" ht="18" x14ac:dyDescent="0.35">
      <c r="A5" s="4" t="s">
        <v>2</v>
      </c>
      <c r="B5" s="4">
        <v>662</v>
      </c>
      <c r="C5" s="4">
        <f t="shared" ref="C5:C38" si="9">C4+1</f>
        <v>2</v>
      </c>
      <c r="D5" s="4">
        <f t="shared" si="0"/>
        <v>-397.28</v>
      </c>
      <c r="E5" s="4">
        <f t="shared" si="1"/>
        <v>-15.5</v>
      </c>
      <c r="F5" s="4">
        <f t="shared" si="2"/>
        <v>240.25</v>
      </c>
      <c r="G5" s="4">
        <f t="shared" si="3"/>
        <v>6157.8399999999992</v>
      </c>
      <c r="H5" s="4">
        <f t="shared" si="4"/>
        <v>775.56000000000006</v>
      </c>
      <c r="I5" s="4">
        <f t="shared" si="5"/>
        <v>-113.56000000000006</v>
      </c>
      <c r="J5" s="2">
        <f t="shared" si="6"/>
        <v>-247.94666666666669</v>
      </c>
      <c r="K5" s="2">
        <f t="shared" si="7"/>
        <v>-247.85916666666668</v>
      </c>
      <c r="L5" s="2">
        <f t="shared" si="8"/>
        <v>909.85916666666662</v>
      </c>
      <c r="N5" s="1"/>
      <c r="O5" s="1"/>
      <c r="P5" s="1"/>
    </row>
    <row r="6" spans="1:16" ht="18" x14ac:dyDescent="0.35">
      <c r="A6" s="4" t="s">
        <v>5</v>
      </c>
      <c r="B6" s="4">
        <v>677</v>
      </c>
      <c r="C6" s="4">
        <f t="shared" si="9"/>
        <v>3</v>
      </c>
      <c r="D6" s="4">
        <f t="shared" si="0"/>
        <v>-382.28</v>
      </c>
      <c r="E6" s="4">
        <f t="shared" si="1"/>
        <v>-14.5</v>
      </c>
      <c r="F6" s="4">
        <f t="shared" si="2"/>
        <v>210.25</v>
      </c>
      <c r="G6" s="4">
        <f t="shared" si="3"/>
        <v>5543.0599999999995</v>
      </c>
      <c r="H6" s="4">
        <f t="shared" si="4"/>
        <v>793.87</v>
      </c>
      <c r="I6" s="4">
        <f t="shared" si="5"/>
        <v>-116.87</v>
      </c>
      <c r="J6" s="2">
        <f t="shared" si="6"/>
        <v>-221.25666666666666</v>
      </c>
      <c r="K6" s="2">
        <f t="shared" si="7"/>
        <v>-221.16916666666665</v>
      </c>
      <c r="L6" s="2">
        <f t="shared" si="8"/>
        <v>898.16916666666668</v>
      </c>
      <c r="N6" s="1"/>
    </row>
    <row r="7" spans="1:16" ht="18" x14ac:dyDescent="0.35">
      <c r="A7" s="4" t="s">
        <v>3</v>
      </c>
      <c r="B7" s="4">
        <v>740</v>
      </c>
      <c r="C7" s="4">
        <f t="shared" si="9"/>
        <v>4</v>
      </c>
      <c r="D7" s="4">
        <f t="shared" si="0"/>
        <v>-319.27999999999997</v>
      </c>
      <c r="E7" s="4">
        <f t="shared" si="1"/>
        <v>-13.5</v>
      </c>
      <c r="F7" s="4">
        <f t="shared" si="2"/>
        <v>182.25</v>
      </c>
      <c r="G7" s="4">
        <f t="shared" si="3"/>
        <v>4310.28</v>
      </c>
      <c r="H7" s="4">
        <f t="shared" si="4"/>
        <v>812.18000000000006</v>
      </c>
      <c r="I7" s="4">
        <f t="shared" si="5"/>
        <v>-72.180000000000064</v>
      </c>
      <c r="J7" s="2">
        <f t="shared" si="6"/>
        <v>-251.9</v>
      </c>
      <c r="K7" s="2">
        <f t="shared" si="7"/>
        <v>-251.8125</v>
      </c>
      <c r="L7" s="2">
        <f t="shared" si="8"/>
        <v>991.8125</v>
      </c>
      <c r="N7" s="1"/>
    </row>
    <row r="8" spans="1:16" ht="18" x14ac:dyDescent="0.35">
      <c r="A8" s="4" t="s">
        <v>4</v>
      </c>
      <c r="B8" s="4">
        <v>660</v>
      </c>
      <c r="C8" s="4">
        <f t="shared" si="9"/>
        <v>5</v>
      </c>
      <c r="D8" s="4">
        <f t="shared" si="0"/>
        <v>-399.28</v>
      </c>
      <c r="E8" s="4">
        <f t="shared" si="1"/>
        <v>-12.5</v>
      </c>
      <c r="F8" s="4">
        <f t="shared" si="2"/>
        <v>156.25</v>
      </c>
      <c r="G8" s="4">
        <f t="shared" si="3"/>
        <v>4991</v>
      </c>
      <c r="H8" s="4">
        <f t="shared" si="4"/>
        <v>830.49</v>
      </c>
      <c r="I8" s="4">
        <f t="shared" si="5"/>
        <v>-170.49</v>
      </c>
      <c r="J8" s="2">
        <f t="shared" si="6"/>
        <v>-193.54333333333338</v>
      </c>
      <c r="K8" s="2">
        <f t="shared" si="7"/>
        <v>-193.45583333333337</v>
      </c>
      <c r="L8" s="2">
        <f t="shared" si="8"/>
        <v>853.45583333333343</v>
      </c>
      <c r="N8" s="1"/>
    </row>
    <row r="9" spans="1:16" ht="18" x14ac:dyDescent="0.35">
      <c r="A9" s="4" t="s">
        <v>6</v>
      </c>
      <c r="B9" s="4">
        <v>680</v>
      </c>
      <c r="C9" s="4">
        <f t="shared" si="9"/>
        <v>6</v>
      </c>
      <c r="D9" s="4">
        <f t="shared" si="0"/>
        <v>-379.28</v>
      </c>
      <c r="E9" s="4">
        <f t="shared" si="1"/>
        <v>-11.5</v>
      </c>
      <c r="F9" s="4">
        <f t="shared" si="2"/>
        <v>132.25</v>
      </c>
      <c r="G9" s="4">
        <f t="shared" si="3"/>
        <v>4361.7199999999993</v>
      </c>
      <c r="H9" s="4">
        <f t="shared" si="4"/>
        <v>848.80000000000007</v>
      </c>
      <c r="I9" s="4">
        <f t="shared" si="5"/>
        <v>-168.80000000000007</v>
      </c>
      <c r="J9" s="2">
        <f t="shared" si="6"/>
        <v>-181.85333333333335</v>
      </c>
      <c r="K9" s="2">
        <f t="shared" si="7"/>
        <v>-181.76583333333335</v>
      </c>
      <c r="L9" s="2">
        <f t="shared" si="8"/>
        <v>861.76583333333338</v>
      </c>
      <c r="N9" s="1"/>
    </row>
    <row r="10" spans="1:16" ht="18" x14ac:dyDescent="0.35">
      <c r="A10" s="4" t="s">
        <v>7</v>
      </c>
      <c r="B10" s="4">
        <v>870</v>
      </c>
      <c r="C10" s="4">
        <f t="shared" si="9"/>
        <v>7</v>
      </c>
      <c r="D10" s="4">
        <f t="shared" si="0"/>
        <v>-189.27999999999997</v>
      </c>
      <c r="E10" s="4">
        <f t="shared" si="1"/>
        <v>-10.5</v>
      </c>
      <c r="F10" s="4">
        <f t="shared" si="2"/>
        <v>110.25</v>
      </c>
      <c r="G10" s="4">
        <f t="shared" si="3"/>
        <v>1987.4399999999996</v>
      </c>
      <c r="H10" s="4">
        <f t="shared" si="4"/>
        <v>867.11</v>
      </c>
      <c r="I10" s="4">
        <f t="shared" si="5"/>
        <v>2.8899999999999864</v>
      </c>
      <c r="J10" s="2">
        <f t="shared" si="6"/>
        <v>-186.83000000000004</v>
      </c>
      <c r="K10" s="2">
        <f t="shared" si="7"/>
        <v>-186.74250000000004</v>
      </c>
      <c r="L10" s="2">
        <f t="shared" si="8"/>
        <v>1056.7425000000001</v>
      </c>
      <c r="N10" s="1"/>
    </row>
    <row r="11" spans="1:16" ht="18" x14ac:dyDescent="0.35">
      <c r="A11" s="4" t="s">
        <v>8</v>
      </c>
      <c r="B11" s="4">
        <v>1080</v>
      </c>
      <c r="C11" s="4">
        <f t="shared" si="9"/>
        <v>8</v>
      </c>
      <c r="D11" s="4">
        <f t="shared" si="0"/>
        <v>20.720000000000027</v>
      </c>
      <c r="E11" s="4">
        <f t="shared" si="1"/>
        <v>-9.5</v>
      </c>
      <c r="F11" s="4">
        <f t="shared" si="2"/>
        <v>90.25</v>
      </c>
      <c r="G11" s="4">
        <f t="shared" si="3"/>
        <v>-196.84000000000026</v>
      </c>
      <c r="H11" s="4">
        <f t="shared" si="4"/>
        <v>885.42000000000007</v>
      </c>
      <c r="I11" s="4">
        <f t="shared" si="5"/>
        <v>194.57999999999993</v>
      </c>
      <c r="J11" s="2">
        <f t="shared" si="6"/>
        <v>24.8599999999999</v>
      </c>
      <c r="K11" s="2">
        <f t="shared" si="7"/>
        <v>24.947499999999899</v>
      </c>
      <c r="L11" s="2">
        <f t="shared" si="8"/>
        <v>1055.0525</v>
      </c>
      <c r="N11" s="1"/>
    </row>
    <row r="12" spans="1:16" ht="18" x14ac:dyDescent="0.35">
      <c r="A12" s="4" t="s">
        <v>9</v>
      </c>
      <c r="B12" s="4">
        <v>1450</v>
      </c>
      <c r="C12" s="4">
        <f t="shared" si="9"/>
        <v>9</v>
      </c>
      <c r="D12" s="4">
        <f t="shared" si="0"/>
        <v>390.72</v>
      </c>
      <c r="E12" s="4">
        <f t="shared" si="1"/>
        <v>-8.5</v>
      </c>
      <c r="F12" s="4">
        <f t="shared" si="2"/>
        <v>72.25</v>
      </c>
      <c r="G12" s="4">
        <f t="shared" si="3"/>
        <v>-3321.1200000000003</v>
      </c>
      <c r="H12" s="4">
        <f t="shared" si="4"/>
        <v>903.73</v>
      </c>
      <c r="I12" s="4">
        <f t="shared" si="5"/>
        <v>546.27</v>
      </c>
      <c r="J12" s="2">
        <f t="shared" si="6"/>
        <v>326.54999999999995</v>
      </c>
      <c r="K12" s="2">
        <f t="shared" si="7"/>
        <v>326.63749999999993</v>
      </c>
      <c r="L12" s="2">
        <f t="shared" si="8"/>
        <v>1123.3625000000002</v>
      </c>
      <c r="N12" s="1"/>
    </row>
    <row r="13" spans="1:16" ht="18" x14ac:dyDescent="0.35">
      <c r="A13" s="4" t="s">
        <v>10</v>
      </c>
      <c r="B13" s="4">
        <v>1600</v>
      </c>
      <c r="C13" s="4">
        <f t="shared" si="9"/>
        <v>10</v>
      </c>
      <c r="D13" s="4">
        <f t="shared" si="0"/>
        <v>540.72</v>
      </c>
      <c r="E13" s="4">
        <f t="shared" si="1"/>
        <v>-7.5</v>
      </c>
      <c r="F13" s="4">
        <f t="shared" si="2"/>
        <v>56.25</v>
      </c>
      <c r="G13" s="4">
        <f t="shared" si="3"/>
        <v>-4055.4</v>
      </c>
      <c r="H13" s="4">
        <f t="shared" si="4"/>
        <v>922.04000000000008</v>
      </c>
      <c r="I13" s="4">
        <f t="shared" si="5"/>
        <v>677.95999999999992</v>
      </c>
      <c r="J13" s="2">
        <f t="shared" si="6"/>
        <v>624.90666666666664</v>
      </c>
      <c r="K13" s="2">
        <f t="shared" si="7"/>
        <v>624.99416666666662</v>
      </c>
      <c r="L13" s="2">
        <f t="shared" si="8"/>
        <v>975.00583333333338</v>
      </c>
      <c r="N13" s="1"/>
    </row>
    <row r="14" spans="1:16" ht="18" x14ac:dyDescent="0.35">
      <c r="A14" s="4" t="s">
        <v>11</v>
      </c>
      <c r="B14" s="4">
        <v>1800</v>
      </c>
      <c r="C14" s="4">
        <f t="shared" si="9"/>
        <v>11</v>
      </c>
      <c r="D14" s="4">
        <f t="shared" si="0"/>
        <v>740.72</v>
      </c>
      <c r="E14" s="4">
        <f t="shared" si="1"/>
        <v>-6.5</v>
      </c>
      <c r="F14" s="4">
        <f t="shared" si="2"/>
        <v>42.25</v>
      </c>
      <c r="G14" s="4">
        <f t="shared" si="3"/>
        <v>-4814.68</v>
      </c>
      <c r="H14" s="4">
        <f t="shared" si="4"/>
        <v>940.35</v>
      </c>
      <c r="I14" s="4">
        <f t="shared" si="5"/>
        <v>859.65</v>
      </c>
      <c r="J14" s="2">
        <f t="shared" si="6"/>
        <v>906.59666666666669</v>
      </c>
      <c r="K14" s="2">
        <f t="shared" si="7"/>
        <v>906.68416666666667</v>
      </c>
      <c r="L14" s="2">
        <f t="shared" si="8"/>
        <v>893.31583333333333</v>
      </c>
      <c r="N14" s="1"/>
    </row>
    <row r="15" spans="1:16" ht="18" x14ac:dyDescent="0.35">
      <c r="A15" s="4" t="s">
        <v>12</v>
      </c>
      <c r="B15" s="4">
        <v>700</v>
      </c>
      <c r="C15" s="4">
        <f t="shared" si="9"/>
        <v>12</v>
      </c>
      <c r="D15" s="4">
        <f t="shared" si="0"/>
        <v>-359.28</v>
      </c>
      <c r="E15" s="4">
        <f t="shared" si="1"/>
        <v>-5.5</v>
      </c>
      <c r="F15" s="4">
        <f t="shared" si="2"/>
        <v>30.25</v>
      </c>
      <c r="G15" s="4">
        <f t="shared" si="3"/>
        <v>1976.04</v>
      </c>
      <c r="H15" s="4">
        <f t="shared" si="4"/>
        <v>958.66000000000008</v>
      </c>
      <c r="I15" s="4">
        <f t="shared" si="5"/>
        <v>-258.66000000000008</v>
      </c>
      <c r="J15" s="4"/>
      <c r="K15" s="4">
        <v>-311.91000000000003</v>
      </c>
      <c r="L15" s="2">
        <f t="shared" si="8"/>
        <v>1011.9100000000001</v>
      </c>
      <c r="N15" s="1"/>
    </row>
    <row r="16" spans="1:16" ht="18" x14ac:dyDescent="0.35">
      <c r="A16" s="4" t="s">
        <v>13</v>
      </c>
      <c r="B16" s="4">
        <v>740</v>
      </c>
      <c r="C16" s="4">
        <f t="shared" si="9"/>
        <v>13</v>
      </c>
      <c r="D16" s="4">
        <f t="shared" si="0"/>
        <v>-319.27999999999997</v>
      </c>
      <c r="E16" s="4">
        <f t="shared" si="1"/>
        <v>-4.5</v>
      </c>
      <c r="F16" s="4">
        <f t="shared" si="2"/>
        <v>20.25</v>
      </c>
      <c r="G16" s="4">
        <f t="shared" si="3"/>
        <v>1436.7599999999998</v>
      </c>
      <c r="H16" s="4">
        <f t="shared" si="4"/>
        <v>976.97</v>
      </c>
      <c r="I16" s="4">
        <f t="shared" si="5"/>
        <v>-236.97000000000003</v>
      </c>
      <c r="J16" s="2">
        <f>SUM(J3:J14)</f>
        <v>-1.0466666666668516</v>
      </c>
      <c r="K16" s="4">
        <v>-288.55</v>
      </c>
      <c r="L16" s="2">
        <f t="shared" si="8"/>
        <v>1028.55</v>
      </c>
      <c r="N16" s="1"/>
    </row>
    <row r="17" spans="1:14" ht="18" x14ac:dyDescent="0.35">
      <c r="A17" s="4" t="s">
        <v>14</v>
      </c>
      <c r="B17" s="4">
        <v>790</v>
      </c>
      <c r="C17" s="4">
        <f t="shared" si="9"/>
        <v>14</v>
      </c>
      <c r="D17" s="4">
        <f t="shared" si="0"/>
        <v>-269.27999999999997</v>
      </c>
      <c r="E17" s="4">
        <f t="shared" si="1"/>
        <v>-3.5</v>
      </c>
      <c r="F17" s="4">
        <f t="shared" si="2"/>
        <v>12.25</v>
      </c>
      <c r="G17" s="4">
        <f t="shared" si="3"/>
        <v>942.4799999999999</v>
      </c>
      <c r="H17" s="4">
        <f t="shared" si="4"/>
        <v>995.28</v>
      </c>
      <c r="I17" s="4">
        <f t="shared" si="5"/>
        <v>-205.27999999999997</v>
      </c>
      <c r="J17" s="4"/>
      <c r="K17" s="4">
        <v>-247.86</v>
      </c>
      <c r="L17" s="2">
        <f t="shared" si="8"/>
        <v>1037.8600000000001</v>
      </c>
      <c r="N17" s="1"/>
    </row>
    <row r="18" spans="1:14" ht="18" x14ac:dyDescent="0.35">
      <c r="A18" s="4" t="s">
        <v>15</v>
      </c>
      <c r="B18" s="4">
        <v>830</v>
      </c>
      <c r="C18" s="4">
        <f t="shared" si="9"/>
        <v>15</v>
      </c>
      <c r="D18" s="4">
        <f t="shared" si="0"/>
        <v>-229.27999999999997</v>
      </c>
      <c r="E18" s="4">
        <f t="shared" si="1"/>
        <v>-2.5</v>
      </c>
      <c r="F18" s="4">
        <f t="shared" si="2"/>
        <v>6.25</v>
      </c>
      <c r="G18" s="4">
        <f t="shared" si="3"/>
        <v>573.19999999999993</v>
      </c>
      <c r="H18" s="4">
        <f t="shared" si="4"/>
        <v>1013.59</v>
      </c>
      <c r="I18" s="4">
        <f t="shared" si="5"/>
        <v>-183.59000000000003</v>
      </c>
      <c r="J18" s="4"/>
      <c r="K18" s="4">
        <v>-221.17</v>
      </c>
      <c r="L18" s="2">
        <f t="shared" si="8"/>
        <v>1051.17</v>
      </c>
      <c r="N18" s="1"/>
    </row>
    <row r="19" spans="1:14" ht="18" x14ac:dyDescent="0.35">
      <c r="A19" s="4" t="s">
        <v>16</v>
      </c>
      <c r="B19" s="4">
        <v>700</v>
      </c>
      <c r="C19" s="4">
        <f t="shared" si="9"/>
        <v>16</v>
      </c>
      <c r="D19" s="4">
        <f t="shared" si="0"/>
        <v>-359.28</v>
      </c>
      <c r="E19" s="4">
        <f t="shared" si="1"/>
        <v>-1.5</v>
      </c>
      <c r="F19" s="4">
        <f t="shared" si="2"/>
        <v>2.25</v>
      </c>
      <c r="G19" s="4">
        <f t="shared" si="3"/>
        <v>538.91999999999996</v>
      </c>
      <c r="H19" s="4">
        <f t="shared" si="4"/>
        <v>1031.9000000000001</v>
      </c>
      <c r="I19" s="4">
        <f t="shared" si="5"/>
        <v>-331.90000000000009</v>
      </c>
      <c r="J19" s="3"/>
      <c r="K19" s="4">
        <v>-251.81</v>
      </c>
      <c r="L19" s="2">
        <f t="shared" si="8"/>
        <v>951.81</v>
      </c>
      <c r="N19" s="1"/>
    </row>
    <row r="20" spans="1:14" ht="18" x14ac:dyDescent="0.35">
      <c r="A20" s="4" t="s">
        <v>17</v>
      </c>
      <c r="B20" s="4">
        <v>960</v>
      </c>
      <c r="C20" s="4">
        <f t="shared" si="9"/>
        <v>17</v>
      </c>
      <c r="D20" s="4">
        <f t="shared" si="0"/>
        <v>-99.279999999999973</v>
      </c>
      <c r="E20" s="4">
        <f t="shared" si="1"/>
        <v>-0.5</v>
      </c>
      <c r="F20" s="4">
        <f t="shared" si="2"/>
        <v>0.25</v>
      </c>
      <c r="G20" s="4">
        <f t="shared" si="3"/>
        <v>49.639999999999986</v>
      </c>
      <c r="H20" s="4">
        <f t="shared" si="4"/>
        <v>1050.21</v>
      </c>
      <c r="I20" s="4">
        <f t="shared" si="5"/>
        <v>-90.210000000000036</v>
      </c>
      <c r="J20" s="3"/>
      <c r="K20" s="4">
        <v>-193.46</v>
      </c>
      <c r="L20" s="2">
        <f t="shared" si="8"/>
        <v>1153.46</v>
      </c>
      <c r="N20" s="1"/>
    </row>
    <row r="21" spans="1:14" ht="18" x14ac:dyDescent="0.35">
      <c r="A21" s="4" t="s">
        <v>18</v>
      </c>
      <c r="B21" s="4">
        <v>1050</v>
      </c>
      <c r="C21" s="4">
        <f t="shared" si="9"/>
        <v>18</v>
      </c>
      <c r="D21" s="4">
        <f t="shared" si="0"/>
        <v>-9.2799999999999727</v>
      </c>
      <c r="E21" s="4">
        <f t="shared" si="1"/>
        <v>0.5</v>
      </c>
      <c r="F21" s="4">
        <f t="shared" si="2"/>
        <v>0.25</v>
      </c>
      <c r="G21" s="4">
        <f t="shared" si="3"/>
        <v>-4.6399999999999864</v>
      </c>
      <c r="H21" s="4">
        <f t="shared" si="4"/>
        <v>1068.52</v>
      </c>
      <c r="I21" s="4">
        <f t="shared" si="5"/>
        <v>-18.519999999999982</v>
      </c>
      <c r="J21" s="3"/>
      <c r="K21" s="4">
        <v>-181.77</v>
      </c>
      <c r="L21" s="2">
        <f t="shared" si="8"/>
        <v>1231.77</v>
      </c>
      <c r="N21" s="1"/>
    </row>
    <row r="22" spans="1:14" ht="18" x14ac:dyDescent="0.35">
      <c r="A22" s="4" t="s">
        <v>19</v>
      </c>
      <c r="B22" s="4">
        <v>950</v>
      </c>
      <c r="C22" s="4">
        <f t="shared" si="9"/>
        <v>19</v>
      </c>
      <c r="D22" s="4">
        <f t="shared" si="0"/>
        <v>-109.27999999999997</v>
      </c>
      <c r="E22" s="4">
        <f t="shared" si="1"/>
        <v>1.5</v>
      </c>
      <c r="F22" s="4">
        <f t="shared" si="2"/>
        <v>2.25</v>
      </c>
      <c r="G22" s="4">
        <f t="shared" si="3"/>
        <v>-163.91999999999996</v>
      </c>
      <c r="H22" s="4">
        <f t="shared" si="4"/>
        <v>1086.83</v>
      </c>
      <c r="I22" s="4">
        <f t="shared" si="5"/>
        <v>-136.82999999999993</v>
      </c>
      <c r="J22" s="3"/>
      <c r="K22" s="4">
        <v>-186.74</v>
      </c>
      <c r="L22" s="2">
        <f t="shared" si="8"/>
        <v>1136.74</v>
      </c>
      <c r="N22" s="1"/>
    </row>
    <row r="23" spans="1:14" ht="18" x14ac:dyDescent="0.35">
      <c r="A23" s="4" t="s">
        <v>20</v>
      </c>
      <c r="B23" s="4">
        <v>1300</v>
      </c>
      <c r="C23" s="4">
        <f t="shared" si="9"/>
        <v>20</v>
      </c>
      <c r="D23" s="4">
        <f t="shared" si="0"/>
        <v>240.72000000000003</v>
      </c>
      <c r="E23" s="4">
        <f t="shared" si="1"/>
        <v>2.5</v>
      </c>
      <c r="F23" s="4">
        <f t="shared" si="2"/>
        <v>6.25</v>
      </c>
      <c r="G23" s="4">
        <f t="shared" si="3"/>
        <v>601.80000000000007</v>
      </c>
      <c r="H23" s="4">
        <f t="shared" si="4"/>
        <v>1105.1400000000001</v>
      </c>
      <c r="I23" s="4">
        <f t="shared" si="5"/>
        <v>194.8599999999999</v>
      </c>
      <c r="J23" s="3"/>
      <c r="K23" s="8">
        <v>24.95</v>
      </c>
      <c r="L23" s="2">
        <f t="shared" si="8"/>
        <v>1275.05</v>
      </c>
      <c r="N23" s="1"/>
    </row>
    <row r="24" spans="1:14" ht="18" x14ac:dyDescent="0.35">
      <c r="A24" s="4" t="s">
        <v>21</v>
      </c>
      <c r="B24" s="4">
        <v>1500</v>
      </c>
      <c r="C24" s="4">
        <f t="shared" si="9"/>
        <v>21</v>
      </c>
      <c r="D24" s="4">
        <f t="shared" si="0"/>
        <v>440.72</v>
      </c>
      <c r="E24" s="4">
        <f t="shared" si="1"/>
        <v>3.5</v>
      </c>
      <c r="F24" s="4">
        <f t="shared" si="2"/>
        <v>12.25</v>
      </c>
      <c r="G24" s="4">
        <f t="shared" si="3"/>
        <v>1542.52</v>
      </c>
      <c r="H24" s="4">
        <f t="shared" si="4"/>
        <v>1123.45</v>
      </c>
      <c r="I24" s="4">
        <f t="shared" si="5"/>
        <v>376.54999999999995</v>
      </c>
      <c r="J24" s="3"/>
      <c r="K24" s="4">
        <v>326.64</v>
      </c>
      <c r="L24" s="2">
        <f t="shared" si="8"/>
        <v>1173.3600000000001</v>
      </c>
      <c r="N24" s="1"/>
    </row>
    <row r="25" spans="1:14" ht="18" x14ac:dyDescent="0.35">
      <c r="A25" s="4" t="s">
        <v>22</v>
      </c>
      <c r="B25" s="4">
        <v>1900</v>
      </c>
      <c r="C25" s="4">
        <f t="shared" si="9"/>
        <v>22</v>
      </c>
      <c r="D25" s="4">
        <f t="shared" si="0"/>
        <v>840.72</v>
      </c>
      <c r="E25" s="4">
        <f t="shared" si="1"/>
        <v>4.5</v>
      </c>
      <c r="F25" s="4">
        <f t="shared" si="2"/>
        <v>20.25</v>
      </c>
      <c r="G25" s="4">
        <f t="shared" si="3"/>
        <v>3783.2400000000002</v>
      </c>
      <c r="H25" s="4">
        <f t="shared" si="4"/>
        <v>1141.76</v>
      </c>
      <c r="I25" s="4">
        <f t="shared" si="5"/>
        <v>758.24</v>
      </c>
      <c r="J25" s="3"/>
      <c r="K25" s="4">
        <v>624.99</v>
      </c>
      <c r="L25" s="2">
        <f t="shared" si="8"/>
        <v>1275.01</v>
      </c>
      <c r="N25" s="1"/>
    </row>
    <row r="26" spans="1:14" ht="18" x14ac:dyDescent="0.35">
      <c r="A26" s="4" t="s">
        <v>23</v>
      </c>
      <c r="B26" s="4">
        <v>2100</v>
      </c>
      <c r="C26" s="4">
        <f t="shared" si="9"/>
        <v>23</v>
      </c>
      <c r="D26" s="4">
        <f t="shared" si="0"/>
        <v>1040.72</v>
      </c>
      <c r="E26" s="4">
        <f t="shared" si="1"/>
        <v>5.5</v>
      </c>
      <c r="F26" s="4">
        <f t="shared" si="2"/>
        <v>30.25</v>
      </c>
      <c r="G26" s="4">
        <f t="shared" si="3"/>
        <v>5723.96</v>
      </c>
      <c r="H26" s="4">
        <f t="shared" si="4"/>
        <v>1160.0700000000002</v>
      </c>
      <c r="I26" s="4">
        <f t="shared" si="5"/>
        <v>939.92999999999984</v>
      </c>
      <c r="J26" s="3"/>
      <c r="K26" s="4">
        <v>906.68</v>
      </c>
      <c r="L26" s="2">
        <f t="shared" si="8"/>
        <v>1193.3200000000002</v>
      </c>
      <c r="N26" s="1"/>
    </row>
    <row r="27" spans="1:14" ht="18" x14ac:dyDescent="0.35">
      <c r="A27" s="4" t="s">
        <v>24</v>
      </c>
      <c r="B27" s="4">
        <v>690</v>
      </c>
      <c r="C27" s="4">
        <f t="shared" si="9"/>
        <v>24</v>
      </c>
      <c r="D27" s="4">
        <f t="shared" si="0"/>
        <v>-369.28</v>
      </c>
      <c r="E27" s="4">
        <f t="shared" si="1"/>
        <v>6.5</v>
      </c>
      <c r="F27" s="4">
        <f t="shared" si="2"/>
        <v>42.25</v>
      </c>
      <c r="G27" s="4">
        <f t="shared" si="3"/>
        <v>-2400.3199999999997</v>
      </c>
      <c r="H27" s="4">
        <f t="shared" si="4"/>
        <v>1178.3800000000001</v>
      </c>
      <c r="I27" s="4">
        <f t="shared" si="5"/>
        <v>-488.38000000000011</v>
      </c>
      <c r="J27" s="3"/>
      <c r="K27" s="4">
        <v>-311.91000000000003</v>
      </c>
      <c r="L27" s="2">
        <f t="shared" si="8"/>
        <v>1001.9100000000001</v>
      </c>
      <c r="N27" s="1"/>
    </row>
    <row r="28" spans="1:14" ht="18" x14ac:dyDescent="0.35">
      <c r="A28" s="4" t="s">
        <v>25</v>
      </c>
      <c r="B28" s="4">
        <v>730</v>
      </c>
      <c r="C28" s="4">
        <f t="shared" si="9"/>
        <v>25</v>
      </c>
      <c r="D28" s="4">
        <f t="shared" si="0"/>
        <v>-329.28</v>
      </c>
      <c r="E28" s="4">
        <f t="shared" si="1"/>
        <v>7.5</v>
      </c>
      <c r="F28" s="4">
        <f t="shared" si="2"/>
        <v>56.25</v>
      </c>
      <c r="G28" s="4">
        <f t="shared" si="3"/>
        <v>-2469.6</v>
      </c>
      <c r="H28" s="4">
        <f t="shared" si="4"/>
        <v>1196.69</v>
      </c>
      <c r="I28" s="4">
        <f t="shared" si="5"/>
        <v>-466.69000000000005</v>
      </c>
      <c r="J28" s="3"/>
      <c r="K28" s="4">
        <v>-288.55</v>
      </c>
      <c r="L28" s="2">
        <f t="shared" si="8"/>
        <v>1018.55</v>
      </c>
      <c r="N28" s="1"/>
    </row>
    <row r="29" spans="1:14" ht="18" x14ac:dyDescent="0.35">
      <c r="A29" s="4" t="s">
        <v>26</v>
      </c>
      <c r="B29" s="4">
        <v>790</v>
      </c>
      <c r="C29" s="4">
        <f t="shared" si="9"/>
        <v>26</v>
      </c>
      <c r="D29" s="4">
        <f t="shared" si="0"/>
        <v>-269.27999999999997</v>
      </c>
      <c r="E29" s="4">
        <f t="shared" si="1"/>
        <v>8.5</v>
      </c>
      <c r="F29" s="4">
        <f t="shared" si="2"/>
        <v>72.25</v>
      </c>
      <c r="G29" s="4">
        <f t="shared" si="3"/>
        <v>-2288.8799999999997</v>
      </c>
      <c r="H29" s="4">
        <f t="shared" si="4"/>
        <v>1215</v>
      </c>
      <c r="I29" s="4">
        <f t="shared" si="5"/>
        <v>-425</v>
      </c>
      <c r="J29" s="3"/>
      <c r="K29" s="4">
        <v>-247.86</v>
      </c>
      <c r="L29" s="2">
        <f t="shared" si="8"/>
        <v>1037.8600000000001</v>
      </c>
      <c r="N29" s="1"/>
    </row>
    <row r="30" spans="1:14" ht="18" x14ac:dyDescent="0.35">
      <c r="A30" s="4" t="s">
        <v>27</v>
      </c>
      <c r="B30" s="4">
        <v>870</v>
      </c>
      <c r="C30" s="4">
        <f t="shared" si="9"/>
        <v>27</v>
      </c>
      <c r="D30" s="4">
        <f t="shared" si="0"/>
        <v>-189.27999999999997</v>
      </c>
      <c r="E30" s="4">
        <f t="shared" si="1"/>
        <v>9.5</v>
      </c>
      <c r="F30" s="4">
        <f t="shared" si="2"/>
        <v>90.25</v>
      </c>
      <c r="G30" s="4">
        <f t="shared" si="3"/>
        <v>-1798.1599999999999</v>
      </c>
      <c r="H30" s="4">
        <f t="shared" si="4"/>
        <v>1233.31</v>
      </c>
      <c r="I30" s="4">
        <f t="shared" si="5"/>
        <v>-363.30999999999995</v>
      </c>
      <c r="J30" s="3"/>
      <c r="K30" s="4">
        <v>-221.17</v>
      </c>
      <c r="L30" s="2">
        <f t="shared" si="8"/>
        <v>1091.17</v>
      </c>
      <c r="N30" s="1"/>
    </row>
    <row r="31" spans="1:14" ht="18" x14ac:dyDescent="0.35">
      <c r="A31" s="4" t="s">
        <v>28</v>
      </c>
      <c r="B31" s="4">
        <v>900</v>
      </c>
      <c r="C31" s="4">
        <f t="shared" si="9"/>
        <v>28</v>
      </c>
      <c r="D31" s="4">
        <f t="shared" si="0"/>
        <v>-159.27999999999997</v>
      </c>
      <c r="E31" s="4">
        <f t="shared" si="1"/>
        <v>10.5</v>
      </c>
      <c r="F31" s="4">
        <f t="shared" si="2"/>
        <v>110.25</v>
      </c>
      <c r="G31" s="4">
        <f t="shared" si="3"/>
        <v>-1672.4399999999996</v>
      </c>
      <c r="H31" s="4">
        <f t="shared" si="4"/>
        <v>1251.6199999999999</v>
      </c>
      <c r="I31" s="4">
        <f t="shared" si="5"/>
        <v>-351.61999999999989</v>
      </c>
      <c r="J31" s="3"/>
      <c r="K31" s="4">
        <v>-251.81</v>
      </c>
      <c r="L31" s="2">
        <f t="shared" si="8"/>
        <v>1151.81</v>
      </c>
      <c r="N31" s="1"/>
    </row>
    <row r="32" spans="1:14" ht="18" x14ac:dyDescent="0.35">
      <c r="A32" s="4" t="s">
        <v>29</v>
      </c>
      <c r="B32" s="4">
        <v>950</v>
      </c>
      <c r="C32" s="4">
        <f t="shared" si="9"/>
        <v>29</v>
      </c>
      <c r="D32" s="4">
        <f t="shared" si="0"/>
        <v>-109.27999999999997</v>
      </c>
      <c r="E32" s="4">
        <f t="shared" si="1"/>
        <v>11.5</v>
      </c>
      <c r="F32" s="4">
        <f t="shared" si="2"/>
        <v>132.25</v>
      </c>
      <c r="G32" s="4">
        <f t="shared" si="3"/>
        <v>-1256.7199999999998</v>
      </c>
      <c r="H32" s="4">
        <f t="shared" si="4"/>
        <v>1269.93</v>
      </c>
      <c r="I32" s="4">
        <f t="shared" si="5"/>
        <v>-319.93000000000006</v>
      </c>
      <c r="J32" s="3"/>
      <c r="K32" s="4">
        <v>-193.46</v>
      </c>
      <c r="L32" s="2">
        <f t="shared" si="8"/>
        <v>1143.46</v>
      </c>
      <c r="N32" s="1"/>
    </row>
    <row r="33" spans="1:14" ht="18" x14ac:dyDescent="0.35">
      <c r="A33" s="4" t="s">
        <v>30</v>
      </c>
      <c r="B33" s="4">
        <v>930</v>
      </c>
      <c r="C33" s="4">
        <f t="shared" si="9"/>
        <v>30</v>
      </c>
      <c r="D33" s="4">
        <f t="shared" si="0"/>
        <v>-129.27999999999997</v>
      </c>
      <c r="E33" s="4">
        <f t="shared" si="1"/>
        <v>12.5</v>
      </c>
      <c r="F33" s="4">
        <f t="shared" si="2"/>
        <v>156.25</v>
      </c>
      <c r="G33" s="4">
        <f t="shared" si="3"/>
        <v>-1615.9999999999995</v>
      </c>
      <c r="H33" s="4">
        <f t="shared" si="4"/>
        <v>1288.24</v>
      </c>
      <c r="I33" s="4">
        <f t="shared" si="5"/>
        <v>-358.24</v>
      </c>
      <c r="J33" s="3"/>
      <c r="K33" s="4">
        <v>-181.77</v>
      </c>
      <c r="L33" s="2">
        <f t="shared" si="8"/>
        <v>1111.77</v>
      </c>
      <c r="N33" s="1"/>
    </row>
    <row r="34" spans="1:14" ht="18" x14ac:dyDescent="0.35">
      <c r="A34" s="4" t="s">
        <v>31</v>
      </c>
      <c r="B34" s="4">
        <v>880</v>
      </c>
      <c r="C34" s="4">
        <f t="shared" si="9"/>
        <v>31</v>
      </c>
      <c r="D34" s="4">
        <f t="shared" si="0"/>
        <v>-179.27999999999997</v>
      </c>
      <c r="E34" s="4">
        <f t="shared" si="1"/>
        <v>13.5</v>
      </c>
      <c r="F34" s="4">
        <f t="shared" si="2"/>
        <v>182.25</v>
      </c>
      <c r="G34" s="4">
        <f t="shared" si="3"/>
        <v>-2420.2799999999997</v>
      </c>
      <c r="H34" s="4">
        <f t="shared" si="4"/>
        <v>1306.5500000000002</v>
      </c>
      <c r="I34" s="4">
        <f t="shared" si="5"/>
        <v>-426.55000000000018</v>
      </c>
      <c r="J34" s="3"/>
      <c r="K34" s="4">
        <v>-186.74</v>
      </c>
      <c r="L34" s="2">
        <f t="shared" si="8"/>
        <v>1066.74</v>
      </c>
      <c r="N34" s="1"/>
    </row>
    <row r="35" spans="1:14" ht="18" x14ac:dyDescent="0.35">
      <c r="A35" s="4" t="s">
        <v>32</v>
      </c>
      <c r="B35" s="4">
        <v>1010</v>
      </c>
      <c r="C35" s="4">
        <f t="shared" si="9"/>
        <v>32</v>
      </c>
      <c r="D35" s="4">
        <f t="shared" si="0"/>
        <v>-49.279999999999973</v>
      </c>
      <c r="E35" s="4">
        <f t="shared" si="1"/>
        <v>14.5</v>
      </c>
      <c r="F35" s="4">
        <f t="shared" si="2"/>
        <v>210.25</v>
      </c>
      <c r="G35" s="4">
        <f t="shared" si="3"/>
        <v>-714.5599999999996</v>
      </c>
      <c r="H35" s="4">
        <f t="shared" si="4"/>
        <v>1324.8600000000001</v>
      </c>
      <c r="I35" s="4">
        <f t="shared" si="5"/>
        <v>-314.86000000000013</v>
      </c>
      <c r="J35" s="3"/>
      <c r="K35" s="4">
        <v>24.95</v>
      </c>
      <c r="L35" s="2">
        <f t="shared" si="8"/>
        <v>985.05</v>
      </c>
      <c r="N35" s="1"/>
    </row>
    <row r="36" spans="1:14" ht="18" x14ac:dyDescent="0.35">
      <c r="A36" s="4" t="s">
        <v>33</v>
      </c>
      <c r="B36" s="4">
        <v>1400</v>
      </c>
      <c r="C36" s="4">
        <f t="shared" si="9"/>
        <v>33</v>
      </c>
      <c r="D36" s="4">
        <f t="shared" si="0"/>
        <v>340.72</v>
      </c>
      <c r="E36" s="4">
        <f t="shared" si="1"/>
        <v>15.5</v>
      </c>
      <c r="F36" s="4">
        <f t="shared" si="2"/>
        <v>240.25</v>
      </c>
      <c r="G36" s="4">
        <f t="shared" si="3"/>
        <v>5281.1600000000008</v>
      </c>
      <c r="H36" s="4">
        <f t="shared" si="4"/>
        <v>1343.17</v>
      </c>
      <c r="I36" s="4">
        <f t="shared" si="5"/>
        <v>56.829999999999927</v>
      </c>
      <c r="J36" s="3"/>
      <c r="K36" s="4">
        <v>326.64</v>
      </c>
      <c r="L36" s="2">
        <f t="shared" si="8"/>
        <v>1073.3600000000001</v>
      </c>
      <c r="N36" s="1"/>
    </row>
    <row r="37" spans="1:14" ht="18" x14ac:dyDescent="0.35">
      <c r="A37" s="4" t="s">
        <v>34</v>
      </c>
      <c r="B37" s="4">
        <v>1800</v>
      </c>
      <c r="C37" s="4">
        <f t="shared" si="9"/>
        <v>34</v>
      </c>
      <c r="D37" s="4">
        <f t="shared" si="0"/>
        <v>740.72</v>
      </c>
      <c r="E37" s="4">
        <f t="shared" si="1"/>
        <v>16.5</v>
      </c>
      <c r="F37" s="4">
        <f t="shared" si="2"/>
        <v>272.25</v>
      </c>
      <c r="G37" s="4">
        <f t="shared" si="3"/>
        <v>12221.880000000001</v>
      </c>
      <c r="H37" s="4">
        <f t="shared" si="4"/>
        <v>1361.48</v>
      </c>
      <c r="I37" s="4">
        <f t="shared" si="5"/>
        <v>438.52</v>
      </c>
      <c r="J37" s="3"/>
      <c r="K37" s="4">
        <v>624.99</v>
      </c>
      <c r="L37" s="2">
        <f t="shared" si="8"/>
        <v>1175.01</v>
      </c>
      <c r="N37" s="1"/>
    </row>
    <row r="38" spans="1:14" ht="18" x14ac:dyDescent="0.35">
      <c r="A38" s="4" t="s">
        <v>35</v>
      </c>
      <c r="B38" s="4">
        <v>2300</v>
      </c>
      <c r="C38" s="4">
        <f t="shared" si="9"/>
        <v>35</v>
      </c>
      <c r="D38" s="4">
        <f t="shared" si="0"/>
        <v>1240.72</v>
      </c>
      <c r="E38" s="4">
        <f t="shared" si="1"/>
        <v>17.5</v>
      </c>
      <c r="F38" s="4">
        <f t="shared" si="2"/>
        <v>306.25</v>
      </c>
      <c r="G38" s="4">
        <f t="shared" si="3"/>
        <v>21712.600000000002</v>
      </c>
      <c r="H38" s="4">
        <f t="shared" si="4"/>
        <v>1379.79</v>
      </c>
      <c r="I38" s="4">
        <f t="shared" si="5"/>
        <v>920.21</v>
      </c>
      <c r="J38" s="3"/>
      <c r="K38" s="4">
        <v>906.68</v>
      </c>
      <c r="L38" s="2">
        <f t="shared" si="8"/>
        <v>1393.3200000000002</v>
      </c>
      <c r="N38" s="1"/>
    </row>
    <row r="39" spans="1:14" ht="18" x14ac:dyDescent="0.35">
      <c r="A39" s="4"/>
      <c r="B39" s="4"/>
      <c r="C39" s="4"/>
      <c r="D39" s="4"/>
      <c r="E39" s="7"/>
      <c r="F39" s="3"/>
      <c r="G39" s="3"/>
      <c r="H39" s="3"/>
      <c r="I39" s="3"/>
      <c r="J39" s="3"/>
      <c r="K39" s="3"/>
      <c r="L39" s="3"/>
    </row>
    <row r="40" spans="1:14" ht="18" x14ac:dyDescent="0.35">
      <c r="A40" s="3"/>
      <c r="B40" s="2">
        <f>AVERAGE(B3:B38)</f>
        <v>1059.2777777777778</v>
      </c>
      <c r="C40" s="4">
        <f>AVERAGE(C3:C38)</f>
        <v>17.5</v>
      </c>
      <c r="D40" s="4"/>
      <c r="E40" s="7"/>
      <c r="F40" s="2">
        <f>SUM(F3:F38)</f>
        <v>3885</v>
      </c>
      <c r="G40" s="2">
        <f>SUM(G3:G38)</f>
        <v>71115</v>
      </c>
      <c r="H40" s="3"/>
      <c r="I40" s="3"/>
      <c r="J40" s="3"/>
      <c r="K40" s="3"/>
      <c r="L40" s="3"/>
    </row>
    <row r="41" spans="1:14" ht="18" x14ac:dyDescent="0.35">
      <c r="A41" s="3"/>
      <c r="B41" s="4"/>
      <c r="C41" s="4"/>
      <c r="D41" s="4"/>
      <c r="E41" s="7"/>
      <c r="F41" s="3"/>
      <c r="G41" s="3"/>
      <c r="H41" s="3"/>
      <c r="I41" s="3"/>
      <c r="J41" s="3"/>
      <c r="K41" s="3"/>
      <c r="L41" s="3"/>
    </row>
    <row r="42" spans="1:14" ht="18" x14ac:dyDescent="0.35">
      <c r="A42" s="3"/>
      <c r="B42" s="4"/>
      <c r="C42" s="4"/>
      <c r="D42" s="4"/>
      <c r="E42" s="7"/>
      <c r="F42" s="7">
        <f>G40/F40</f>
        <v>18.305019305019304</v>
      </c>
      <c r="G42" s="2">
        <f>B40-F42*C40</f>
        <v>738.93993993994002</v>
      </c>
      <c r="H42" s="3"/>
      <c r="I42" s="3"/>
      <c r="J42" s="3"/>
      <c r="K42" s="3"/>
      <c r="L42" s="3"/>
    </row>
    <row r="43" spans="1:14" ht="18" x14ac:dyDescent="0.3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</row>
    <row r="44" spans="1:14" ht="18" x14ac:dyDescent="0.3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</row>
    <row r="45" spans="1:14" x14ac:dyDescent="0.3">
      <c r="B45" s="1"/>
      <c r="C45" s="1"/>
      <c r="D45" s="1"/>
    </row>
    <row r="46" spans="1:14" x14ac:dyDescent="0.3">
      <c r="B46" s="1"/>
      <c r="C46" s="1"/>
      <c r="D46" s="1"/>
    </row>
    <row r="47" spans="1:14" x14ac:dyDescent="0.3">
      <c r="B47" s="1"/>
      <c r="C47" s="1"/>
      <c r="D47" s="1"/>
    </row>
    <row r="48" spans="1:14" x14ac:dyDescent="0.3">
      <c r="B48" s="1"/>
      <c r="C48" s="1"/>
      <c r="D48" s="1"/>
    </row>
    <row r="49" spans="2:4" x14ac:dyDescent="0.3">
      <c r="B49" s="1"/>
      <c r="C49" s="1"/>
      <c r="D49" s="1"/>
    </row>
    <row r="50" spans="2:4" x14ac:dyDescent="0.3">
      <c r="B50" s="1"/>
      <c r="C50" s="1"/>
      <c r="D50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5465-D469-4F4B-955D-BE79C7927F6E}">
  <dimension ref="A1:L23"/>
  <sheetViews>
    <sheetView tabSelected="1" topLeftCell="A9" workbookViewId="0">
      <selection activeCell="K34" sqref="K34"/>
    </sheetView>
  </sheetViews>
  <sheetFormatPr baseColWidth="10" defaultRowHeight="14.4" x14ac:dyDescent="0.3"/>
  <cols>
    <col min="2" max="3" width="11.6640625" bestFit="1" customWidth="1"/>
    <col min="4" max="4" width="11.77734375" bestFit="1" customWidth="1"/>
    <col min="5" max="6" width="11.6640625" bestFit="1" customWidth="1"/>
    <col min="7" max="7" width="18.33203125" customWidth="1"/>
    <col min="8" max="8" width="31.109375" customWidth="1"/>
    <col min="9" max="12" width="11.6640625" bestFit="1" customWidth="1"/>
  </cols>
  <sheetData>
    <row r="1" spans="1:12" ht="31.2" customHeight="1" x14ac:dyDescent="0.3"/>
    <row r="2" spans="1:12" ht="18" x14ac:dyDescent="0.35">
      <c r="A2" s="4" t="s">
        <v>37</v>
      </c>
      <c r="B2" s="5">
        <v>650.41</v>
      </c>
      <c r="C2" s="4">
        <v>0</v>
      </c>
      <c r="D2" s="5">
        <f>B2-647.02</f>
        <v>3.3899999999999864</v>
      </c>
      <c r="E2" s="4">
        <f>C2-5.5</f>
        <v>-5.5</v>
      </c>
      <c r="F2" s="4">
        <f>E2^2</f>
        <v>30.25</v>
      </c>
      <c r="G2" s="4">
        <f>D2*E2</f>
        <v>-18.644999999999925</v>
      </c>
      <c r="H2" s="4">
        <f>(-11.01)*C2+732.98</f>
        <v>732.98</v>
      </c>
      <c r="I2" s="2">
        <f>B2/H2</f>
        <v>0.88735026876585987</v>
      </c>
      <c r="J2" s="2">
        <f>(I2+I6+I10)/3</f>
        <v>0.94448509386231139</v>
      </c>
      <c r="K2" s="2">
        <f>J2*(4/3.85)</f>
        <v>0.98128321440240129</v>
      </c>
      <c r="L2" s="2">
        <f>B2/K2</f>
        <v>662.81578086108175</v>
      </c>
    </row>
    <row r="3" spans="1:12" ht="18" x14ac:dyDescent="0.35">
      <c r="A3" s="4" t="s">
        <v>38</v>
      </c>
      <c r="B3" s="5">
        <v>708</v>
      </c>
      <c r="C3" s="4">
        <f>C2+1</f>
        <v>1</v>
      </c>
      <c r="D3" s="5">
        <f t="shared" ref="D3:D13" si="0">B3-647.02</f>
        <v>60.980000000000018</v>
      </c>
      <c r="E3" s="4">
        <f t="shared" ref="E3:E13" si="1">C3-5.5</f>
        <v>-4.5</v>
      </c>
      <c r="F3" s="4">
        <f t="shared" ref="F3:F13" si="2">E3^2</f>
        <v>20.25</v>
      </c>
      <c r="G3" s="4">
        <f t="shared" ref="G3:G13" si="3">D3*E3</f>
        <v>-274.41000000000008</v>
      </c>
      <c r="H3" s="4">
        <f t="shared" ref="H3:H13" si="4">(-11.01)*C3+732.98</f>
        <v>721.97</v>
      </c>
      <c r="I3" s="2">
        <f t="shared" ref="I3:I13" si="5">B3/H3</f>
        <v>0.98065016551934292</v>
      </c>
      <c r="J3" s="2">
        <f>(I3+I7+I11)/3</f>
        <v>1.0542582902187911</v>
      </c>
      <c r="K3" s="2">
        <f t="shared" ref="K3:K5" si="6">J3*(4/3.85)</f>
        <v>1.0953332885390037</v>
      </c>
      <c r="L3" s="2">
        <f>B3/K3</f>
        <v>646.37860221006952</v>
      </c>
    </row>
    <row r="4" spans="1:12" ht="18" x14ac:dyDescent="0.35">
      <c r="A4" s="4" t="s">
        <v>39</v>
      </c>
      <c r="B4" s="5">
        <v>666.42</v>
      </c>
      <c r="C4" s="4">
        <f t="shared" ref="C4:C13" si="7">C3+1</f>
        <v>2</v>
      </c>
      <c r="D4" s="5">
        <f t="shared" si="0"/>
        <v>19.399999999999977</v>
      </c>
      <c r="E4" s="4">
        <f t="shared" si="1"/>
        <v>-3.5</v>
      </c>
      <c r="F4" s="4">
        <f t="shared" si="2"/>
        <v>12.25</v>
      </c>
      <c r="G4" s="4">
        <f t="shared" si="3"/>
        <v>-67.89999999999992</v>
      </c>
      <c r="H4" s="4">
        <f t="shared" si="4"/>
        <v>710.96</v>
      </c>
      <c r="I4" s="2">
        <f t="shared" si="5"/>
        <v>0.93735231236637773</v>
      </c>
      <c r="J4" s="2">
        <f>(I4+I8+I12)/3</f>
        <v>0.92701726891277536</v>
      </c>
      <c r="K4" s="2">
        <f t="shared" si="6"/>
        <v>0.96313482484444179</v>
      </c>
      <c r="L4" s="2">
        <f>B4/K4</f>
        <v>691.92804871076601</v>
      </c>
    </row>
    <row r="5" spans="1:12" ht="18" x14ac:dyDescent="0.35">
      <c r="A5" s="4" t="s">
        <v>40</v>
      </c>
      <c r="B5" s="5">
        <v>665.26</v>
      </c>
      <c r="C5" s="4">
        <f t="shared" si="7"/>
        <v>3</v>
      </c>
      <c r="D5" s="5">
        <f t="shared" si="0"/>
        <v>18.240000000000009</v>
      </c>
      <c r="E5" s="4">
        <f t="shared" si="1"/>
        <v>-2.5</v>
      </c>
      <c r="F5" s="4">
        <f t="shared" si="2"/>
        <v>6.25</v>
      </c>
      <c r="G5" s="4">
        <f t="shared" si="3"/>
        <v>-45.600000000000023</v>
      </c>
      <c r="H5" s="4">
        <f t="shared" si="4"/>
        <v>699.95</v>
      </c>
      <c r="I5" s="2">
        <f t="shared" si="5"/>
        <v>0.95043931709407803</v>
      </c>
      <c r="J5" s="2">
        <f>(I5+I9+I13)/3</f>
        <v>0.92206270671439816</v>
      </c>
      <c r="K5" s="2">
        <f t="shared" si="6"/>
        <v>0.95798722775521883</v>
      </c>
      <c r="L5" s="2">
        <f>B5/K5</f>
        <v>694.43514561134066</v>
      </c>
    </row>
    <row r="6" spans="1:12" ht="18" x14ac:dyDescent="0.35">
      <c r="A6" s="4" t="s">
        <v>41</v>
      </c>
      <c r="B6" s="5">
        <v>678.41</v>
      </c>
      <c r="C6" s="4">
        <f t="shared" si="7"/>
        <v>4</v>
      </c>
      <c r="D6" s="5">
        <f t="shared" si="0"/>
        <v>31.389999999999986</v>
      </c>
      <c r="E6" s="4">
        <f t="shared" si="1"/>
        <v>-1.5</v>
      </c>
      <c r="F6" s="4">
        <f t="shared" si="2"/>
        <v>2.25</v>
      </c>
      <c r="G6" s="4">
        <f t="shared" si="3"/>
        <v>-47.08499999999998</v>
      </c>
      <c r="H6" s="4">
        <f t="shared" si="4"/>
        <v>688.94</v>
      </c>
      <c r="I6" s="2">
        <f t="shared" si="5"/>
        <v>0.98471565012918383</v>
      </c>
      <c r="J6" s="2"/>
      <c r="K6" s="2">
        <v>0.98</v>
      </c>
      <c r="L6" s="2">
        <f>B6/K6</f>
        <v>692.25510204081627</v>
      </c>
    </row>
    <row r="7" spans="1:12" ht="18" x14ac:dyDescent="0.35">
      <c r="A7" s="4" t="s">
        <v>42</v>
      </c>
      <c r="B7" s="5">
        <v>720</v>
      </c>
      <c r="C7" s="4">
        <f t="shared" si="7"/>
        <v>5</v>
      </c>
      <c r="D7" s="5">
        <f t="shared" si="0"/>
        <v>72.980000000000018</v>
      </c>
      <c r="E7" s="4">
        <f t="shared" si="1"/>
        <v>-0.5</v>
      </c>
      <c r="F7" s="4">
        <f t="shared" si="2"/>
        <v>0.25</v>
      </c>
      <c r="G7" s="4">
        <f t="shared" si="3"/>
        <v>-36.490000000000009</v>
      </c>
      <c r="H7" s="4">
        <f t="shared" si="4"/>
        <v>677.93000000000006</v>
      </c>
      <c r="I7" s="2">
        <f t="shared" si="5"/>
        <v>1.0620565545115277</v>
      </c>
      <c r="J7" s="2">
        <f>SUM(J2:J5)</f>
        <v>3.847823359708276</v>
      </c>
      <c r="K7" s="2">
        <v>1.1000000000000001</v>
      </c>
      <c r="L7" s="2">
        <f>B7/K7</f>
        <v>654.5454545454545</v>
      </c>
    </row>
    <row r="8" spans="1:12" ht="18" x14ac:dyDescent="0.35">
      <c r="A8" s="4" t="s">
        <v>43</v>
      </c>
      <c r="B8" s="5">
        <v>651.41999999999996</v>
      </c>
      <c r="C8" s="4">
        <f t="shared" si="7"/>
        <v>6</v>
      </c>
      <c r="D8" s="5">
        <f t="shared" si="0"/>
        <v>4.3999999999999773</v>
      </c>
      <c r="E8" s="4">
        <f t="shared" si="1"/>
        <v>0.5</v>
      </c>
      <c r="F8" s="4">
        <f t="shared" si="2"/>
        <v>0.25</v>
      </c>
      <c r="G8" s="4">
        <f t="shared" si="3"/>
        <v>2.1999999999999886</v>
      </c>
      <c r="H8" s="4">
        <f t="shared" si="4"/>
        <v>666.92000000000007</v>
      </c>
      <c r="I8" s="2">
        <f t="shared" si="5"/>
        <v>0.97675883164397515</v>
      </c>
      <c r="J8" s="4"/>
      <c r="K8" s="2">
        <v>0.96</v>
      </c>
      <c r="L8" s="2">
        <f>B8/K8</f>
        <v>678.5625</v>
      </c>
    </row>
    <row r="9" spans="1:12" ht="18" x14ac:dyDescent="0.35">
      <c r="A9" s="4" t="s">
        <v>44</v>
      </c>
      <c r="B9" s="5">
        <v>644.26</v>
      </c>
      <c r="C9" s="4">
        <f t="shared" si="7"/>
        <v>7</v>
      </c>
      <c r="D9" s="5">
        <f t="shared" si="0"/>
        <v>-2.7599999999999909</v>
      </c>
      <c r="E9" s="4">
        <f t="shared" si="1"/>
        <v>1.5</v>
      </c>
      <c r="F9" s="4">
        <f t="shared" si="2"/>
        <v>2.25</v>
      </c>
      <c r="G9" s="4">
        <f t="shared" si="3"/>
        <v>-4.1399999999999864</v>
      </c>
      <c r="H9" s="4">
        <f t="shared" si="4"/>
        <v>655.91000000000008</v>
      </c>
      <c r="I9" s="2">
        <f t="shared" si="5"/>
        <v>0.98223841685597091</v>
      </c>
      <c r="J9" s="4"/>
      <c r="K9" s="4">
        <v>0.96</v>
      </c>
      <c r="L9" s="2">
        <f>B9/K9</f>
        <v>671.10416666666663</v>
      </c>
    </row>
    <row r="10" spans="1:12" ht="18" x14ac:dyDescent="0.35">
      <c r="A10" s="4" t="s">
        <v>45</v>
      </c>
      <c r="B10" s="5">
        <v>620</v>
      </c>
      <c r="C10" s="4">
        <f t="shared" si="7"/>
        <v>8</v>
      </c>
      <c r="D10" s="5">
        <f t="shared" si="0"/>
        <v>-27.019999999999982</v>
      </c>
      <c r="E10" s="4">
        <f t="shared" si="1"/>
        <v>2.5</v>
      </c>
      <c r="F10" s="4">
        <f t="shared" si="2"/>
        <v>6.25</v>
      </c>
      <c r="G10" s="4">
        <f t="shared" si="3"/>
        <v>-67.549999999999955</v>
      </c>
      <c r="H10" s="4">
        <f t="shared" si="4"/>
        <v>644.9</v>
      </c>
      <c r="I10" s="2">
        <f t="shared" si="5"/>
        <v>0.96138936269189024</v>
      </c>
      <c r="J10" s="4"/>
      <c r="K10" s="4">
        <v>0.98</v>
      </c>
      <c r="L10" s="2">
        <f>B10/K10</f>
        <v>632.65306122448976</v>
      </c>
    </row>
    <row r="11" spans="1:12" ht="18" x14ac:dyDescent="0.35">
      <c r="A11" s="4" t="s">
        <v>46</v>
      </c>
      <c r="B11" s="5">
        <v>710</v>
      </c>
      <c r="C11" s="4">
        <f t="shared" si="7"/>
        <v>9</v>
      </c>
      <c r="D11" s="5">
        <f t="shared" si="0"/>
        <v>62.980000000000018</v>
      </c>
      <c r="E11" s="4">
        <f t="shared" si="1"/>
        <v>3.5</v>
      </c>
      <c r="F11" s="4">
        <f t="shared" si="2"/>
        <v>12.25</v>
      </c>
      <c r="G11" s="4">
        <f t="shared" si="3"/>
        <v>220.43000000000006</v>
      </c>
      <c r="H11" s="4">
        <f t="shared" si="4"/>
        <v>633.89</v>
      </c>
      <c r="I11" s="2">
        <f t="shared" si="5"/>
        <v>1.1200681506255028</v>
      </c>
      <c r="J11" s="4"/>
      <c r="K11" s="4">
        <v>1.1000000000000001</v>
      </c>
      <c r="L11" s="2">
        <f>B11/K11</f>
        <v>645.45454545454538</v>
      </c>
    </row>
    <row r="12" spans="1:12" ht="18" x14ac:dyDescent="0.35">
      <c r="A12" s="4" t="s">
        <v>43</v>
      </c>
      <c r="B12" s="5">
        <v>540</v>
      </c>
      <c r="C12" s="4">
        <f t="shared" si="7"/>
        <v>10</v>
      </c>
      <c r="D12" s="5">
        <f t="shared" si="0"/>
        <v>-107.01999999999998</v>
      </c>
      <c r="E12" s="4">
        <f t="shared" si="1"/>
        <v>4.5</v>
      </c>
      <c r="F12" s="4">
        <f t="shared" si="2"/>
        <v>20.25</v>
      </c>
      <c r="G12" s="4">
        <f t="shared" si="3"/>
        <v>-481.58999999999992</v>
      </c>
      <c r="H12" s="4">
        <f t="shared" si="4"/>
        <v>622.88</v>
      </c>
      <c r="I12" s="2">
        <f t="shared" si="5"/>
        <v>0.86694066272797332</v>
      </c>
      <c r="J12" s="4"/>
      <c r="K12" s="4">
        <v>0.96</v>
      </c>
      <c r="L12" s="2">
        <f>B12/K12</f>
        <v>562.5</v>
      </c>
    </row>
    <row r="13" spans="1:12" ht="18" x14ac:dyDescent="0.35">
      <c r="A13" s="4" t="s">
        <v>47</v>
      </c>
      <c r="B13" s="5">
        <v>510</v>
      </c>
      <c r="C13" s="4">
        <f t="shared" si="7"/>
        <v>11</v>
      </c>
      <c r="D13" s="5">
        <f t="shared" si="0"/>
        <v>-137.01999999999998</v>
      </c>
      <c r="E13" s="4">
        <f t="shared" si="1"/>
        <v>5.5</v>
      </c>
      <c r="F13" s="4">
        <f t="shared" si="2"/>
        <v>30.25</v>
      </c>
      <c r="G13" s="4">
        <f t="shared" si="3"/>
        <v>-753.6099999999999</v>
      </c>
      <c r="H13" s="4">
        <f t="shared" si="4"/>
        <v>611.87</v>
      </c>
      <c r="I13" s="2">
        <f t="shared" si="5"/>
        <v>0.83351038619314555</v>
      </c>
      <c r="J13" s="4"/>
      <c r="K13" s="4">
        <v>0.96</v>
      </c>
      <c r="L13" s="2">
        <f>B13/K13</f>
        <v>531.25</v>
      </c>
    </row>
    <row r="14" spans="1:12" ht="18" x14ac:dyDescent="0.35">
      <c r="A14" s="4"/>
      <c r="B14" s="4"/>
      <c r="C14" s="4"/>
      <c r="D14" s="4"/>
      <c r="E14" s="4"/>
      <c r="F14" s="4"/>
      <c r="G14" s="4"/>
      <c r="H14" s="4"/>
      <c r="I14" s="4"/>
      <c r="J14" s="5"/>
      <c r="K14" s="4"/>
      <c r="L14" s="4"/>
    </row>
    <row r="15" spans="1:12" ht="18" x14ac:dyDescent="0.35">
      <c r="A15" s="4"/>
      <c r="B15" s="2">
        <f>AVERAGE(B2:B13)</f>
        <v>647.01499999999999</v>
      </c>
      <c r="C15" s="4">
        <f>AVERAGE(C2:C13)</f>
        <v>5.5</v>
      </c>
      <c r="D15" s="4"/>
      <c r="E15" s="4"/>
      <c r="F15" s="4">
        <f>SUM(F2:F13)</f>
        <v>143</v>
      </c>
      <c r="G15" s="4">
        <f>SUM(G2:G13)</f>
        <v>-1574.3899999999996</v>
      </c>
      <c r="H15" s="4"/>
      <c r="I15" s="4"/>
      <c r="J15" s="4"/>
      <c r="K15" s="4"/>
      <c r="L15" s="4"/>
    </row>
    <row r="16" spans="1:12" ht="18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8" x14ac:dyDescent="0.35">
      <c r="A17" s="4"/>
      <c r="B17" s="4"/>
      <c r="C17" s="4"/>
      <c r="D17" s="4"/>
      <c r="E17" s="4"/>
      <c r="F17" s="4"/>
      <c r="G17" s="2">
        <f>G15/F15</f>
        <v>-11.009720279720277</v>
      </c>
      <c r="H17" s="4"/>
      <c r="I17" s="4"/>
      <c r="J17" s="4"/>
      <c r="K17" s="4"/>
      <c r="L17" s="4"/>
    </row>
    <row r="18" spans="1:12" ht="18" x14ac:dyDescent="0.35">
      <c r="A18" s="4"/>
      <c r="B18" s="4"/>
      <c r="C18" s="4"/>
      <c r="D18" s="4"/>
      <c r="E18" s="4"/>
      <c r="F18" s="4"/>
      <c r="G18" s="2">
        <f>672.43-G17*5.5</f>
        <v>732.98346153846148</v>
      </c>
      <c r="H18" s="6"/>
      <c r="I18" s="4"/>
      <c r="J18" s="4"/>
      <c r="K18" s="4"/>
      <c r="L18" s="4"/>
    </row>
    <row r="19" spans="1:12" ht="18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mina.ahmedsif@gmail.com</dc:creator>
  <cp:lastModifiedBy>mina.ahmedsif@gmail.com</cp:lastModifiedBy>
  <dcterms:created xsi:type="dcterms:W3CDTF">2025-12-03T09:02:56Z</dcterms:created>
  <dcterms:modified xsi:type="dcterms:W3CDTF">2025-12-03T16:43:02Z</dcterms:modified>
</cp:coreProperties>
</file>